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3250" windowHeight="12570" activeTab="1"/>
  </bookViews>
  <sheets>
    <sheet name="Calcola D.A. su fatturato" sheetId="1" r:id="rId1"/>
    <sheet name="Calcola D.A. in misura fissa" sheetId="4" r:id="rId2"/>
    <sheet name="Maggiorazioni" sheetId="3" r:id="rId3"/>
  </sheets>
  <definedNames>
    <definedName name="_xlnm._FilterDatabase" localSheetId="2" hidden="1">Maggiorazioni!$A$4:$B$114</definedName>
    <definedName name="_xlnm.Print_Titles" localSheetId="1">'Calcola D.A. in misura fissa'!$1:$6</definedName>
    <definedName name="_xlnm.Print_Titles" localSheetId="0">'Calcola D.A. su fatturato'!$1:$7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7" i="1" l="1"/>
  <c r="I4" i="4" l="1"/>
  <c r="F5" i="4"/>
  <c r="I5" i="1" l="1"/>
  <c r="F6" i="1" l="1"/>
  <c r="D54" i="4" l="1"/>
  <c r="E54" i="4" s="1"/>
  <c r="D53" i="4"/>
  <c r="E53" i="4" s="1"/>
  <c r="D52" i="4"/>
  <c r="E52" i="4" s="1"/>
  <c r="D51" i="4"/>
  <c r="E51" i="4" s="1"/>
  <c r="D50" i="4"/>
  <c r="E50" i="4" s="1"/>
  <c r="D49" i="4"/>
  <c r="E49" i="4" s="1"/>
  <c r="D48" i="4"/>
  <c r="E48" i="4" s="1"/>
  <c r="D47" i="4"/>
  <c r="E47" i="4" s="1"/>
  <c r="D46" i="4"/>
  <c r="E46" i="4" s="1"/>
  <c r="D45" i="4"/>
  <c r="E45" i="4" s="1"/>
  <c r="E12" i="1" l="1"/>
  <c r="E13" i="1"/>
  <c r="F31" i="4"/>
  <c r="F32" i="4" l="1"/>
  <c r="F33" i="4" s="1"/>
  <c r="D43" i="4"/>
  <c r="E43" i="4" s="1"/>
  <c r="D44" i="4"/>
  <c r="E44" i="4" s="1"/>
  <c r="D42" i="4"/>
  <c r="E42" i="4" s="1"/>
  <c r="B54" i="4"/>
  <c r="F54" i="4" s="1"/>
  <c r="G54" i="4" s="1"/>
  <c r="B53" i="4"/>
  <c r="F53" i="4" s="1"/>
  <c r="G53" i="4" s="1"/>
  <c r="B52" i="4"/>
  <c r="F52" i="4" s="1"/>
  <c r="G52" i="4" s="1"/>
  <c r="B51" i="4"/>
  <c r="F51" i="4" s="1"/>
  <c r="G51" i="4" s="1"/>
  <c r="B50" i="4"/>
  <c r="F50" i="4" s="1"/>
  <c r="G50" i="4" s="1"/>
  <c r="B49" i="4"/>
  <c r="F49" i="4" s="1"/>
  <c r="G49" i="4" s="1"/>
  <c r="B48" i="4"/>
  <c r="F48" i="4" s="1"/>
  <c r="G48" i="4" s="1"/>
  <c r="B47" i="4"/>
  <c r="F47" i="4" s="1"/>
  <c r="G47" i="4" s="1"/>
  <c r="B46" i="4"/>
  <c r="F46" i="4" s="1"/>
  <c r="G46" i="4" s="1"/>
  <c r="B45" i="4"/>
  <c r="F45" i="4" s="1"/>
  <c r="G45" i="4" s="1"/>
  <c r="B44" i="4"/>
  <c r="B43" i="4"/>
  <c r="B42" i="4"/>
  <c r="F42" i="4" l="1"/>
  <c r="G42" i="4" s="1"/>
  <c r="H42" i="4" s="1"/>
  <c r="F43" i="4"/>
  <c r="G43" i="4" s="1"/>
  <c r="H43" i="4" s="1"/>
  <c r="F44" i="4"/>
  <c r="G44" i="4" s="1"/>
  <c r="H44" i="4" s="1"/>
  <c r="F21" i="4"/>
  <c r="F22" i="4" s="1"/>
  <c r="F23" i="4" s="1"/>
  <c r="F24" i="4" s="1"/>
  <c r="F34" i="4"/>
  <c r="F35" i="4" s="1"/>
  <c r="F36" i="4" s="1"/>
  <c r="F37" i="4" s="1"/>
  <c r="H45" i="4"/>
  <c r="H51" i="4"/>
  <c r="H47" i="4"/>
  <c r="H50" i="4"/>
  <c r="H53" i="4"/>
  <c r="H54" i="4"/>
  <c r="H46" i="4"/>
  <c r="H52" i="4"/>
  <c r="H48" i="4"/>
  <c r="H49" i="4"/>
  <c r="D59" i="1" l="1"/>
  <c r="E59" i="1" s="1"/>
  <c r="F59" i="1" s="1"/>
  <c r="D50" i="1"/>
  <c r="E50" i="1" s="1"/>
  <c r="F50" i="1" s="1"/>
  <c r="D51" i="1"/>
  <c r="E51" i="1" s="1"/>
  <c r="F51" i="1" s="1"/>
  <c r="D52" i="1"/>
  <c r="E52" i="1" s="1"/>
  <c r="F52" i="1" s="1"/>
  <c r="D53" i="1"/>
  <c r="E53" i="1" s="1"/>
  <c r="F53" i="1" s="1"/>
  <c r="D54" i="1"/>
  <c r="E54" i="1" s="1"/>
  <c r="F54" i="1" s="1"/>
  <c r="D55" i="1"/>
  <c r="E55" i="1" s="1"/>
  <c r="F55" i="1" s="1"/>
  <c r="D56" i="1"/>
  <c r="E56" i="1" s="1"/>
  <c r="F56" i="1" s="1"/>
  <c r="D57" i="1"/>
  <c r="E57" i="1" s="1"/>
  <c r="F57" i="1" s="1"/>
  <c r="D58" i="1"/>
  <c r="E58" i="1" s="1"/>
  <c r="F58" i="1" s="1"/>
  <c r="B59" i="1" l="1"/>
  <c r="B58" i="1"/>
  <c r="B57" i="1"/>
  <c r="B56" i="1"/>
  <c r="B55" i="1"/>
  <c r="B54" i="1"/>
  <c r="B53" i="1"/>
  <c r="B52" i="1"/>
  <c r="B51" i="1"/>
  <c r="B50" i="1"/>
  <c r="B49" i="1"/>
  <c r="B48" i="1"/>
  <c r="B47" i="1"/>
  <c r="F12" i="1" l="1"/>
  <c r="F13" i="1"/>
  <c r="E14" i="1"/>
  <c r="F14" i="1" s="1"/>
  <c r="E15" i="1"/>
  <c r="F15" i="1" s="1"/>
  <c r="E16" i="1"/>
  <c r="F16" i="1" s="1"/>
  <c r="E17" i="1"/>
  <c r="F17" i="1" s="1"/>
  <c r="E18" i="1"/>
  <c r="F18" i="1" s="1"/>
  <c r="F19" i="1" l="1"/>
  <c r="D49" i="1"/>
  <c r="D48" i="1"/>
  <c r="E48" i="1" s="1"/>
  <c r="F48" i="1" s="1"/>
  <c r="G48" i="1" s="1"/>
  <c r="F23" i="1" l="1"/>
  <c r="F24" i="1" s="1"/>
  <c r="F25" i="1" s="1"/>
  <c r="F34" i="1"/>
  <c r="F35" i="1" s="1"/>
  <c r="F36" i="1" s="1"/>
  <c r="F37" i="1" s="1"/>
  <c r="F38" i="1" s="1"/>
  <c r="F39" i="1" s="1"/>
  <c r="F40" i="1" s="1"/>
  <c r="E47" i="1"/>
  <c r="F47" i="1" s="1"/>
  <c r="G47" i="1" s="1"/>
  <c r="H47" i="1" s="1"/>
  <c r="E49" i="1"/>
  <c r="F49" i="1" s="1"/>
  <c r="F26" i="1" l="1"/>
  <c r="F27" i="1" s="1"/>
  <c r="F28" i="1" s="1"/>
  <c r="F41" i="1"/>
  <c r="F42" i="1" s="1"/>
  <c r="I47" i="1"/>
  <c r="G59" i="1"/>
  <c r="H59" i="1" s="1"/>
  <c r="I59" i="1" s="1"/>
  <c r="G51" i="1"/>
  <c r="H51" i="1" s="1"/>
  <c r="I51" i="1" s="1"/>
  <c r="G58" i="1"/>
  <c r="H58" i="1" s="1"/>
  <c r="I58" i="1" s="1"/>
  <c r="G49" i="1"/>
  <c r="H49" i="1" s="1"/>
  <c r="I49" i="1" s="1"/>
  <c r="G54" i="1"/>
  <c r="H54" i="1" s="1"/>
  <c r="I54" i="1" s="1"/>
  <c r="H48" i="1"/>
  <c r="I48" i="1" s="1"/>
  <c r="G50" i="1"/>
  <c r="H50" i="1" s="1"/>
  <c r="I50" i="1" s="1"/>
  <c r="G52" i="1"/>
  <c r="H52" i="1" s="1"/>
  <c r="I52" i="1" s="1"/>
  <c r="G53" i="1"/>
  <c r="H53" i="1" s="1"/>
  <c r="I53" i="1" s="1"/>
  <c r="G55" i="1"/>
  <c r="H55" i="1" s="1"/>
  <c r="I55" i="1" s="1"/>
  <c r="G56" i="1"/>
  <c r="H56" i="1" s="1"/>
  <c r="I56" i="1" s="1"/>
  <c r="G57" i="1"/>
  <c r="H57" i="1" s="1"/>
  <c r="I57" i="1" s="1"/>
</calcChain>
</file>

<file path=xl/sharedStrings.xml><?xml version="1.0" encoding="utf-8"?>
<sst xmlns="http://schemas.openxmlformats.org/spreadsheetml/2006/main" count="330" uniqueCount="183">
  <si>
    <t xml:space="preserve">Sigla provincia della SEDE : </t>
  </si>
  <si>
    <t>XX</t>
  </si>
  <si>
    <t xml:space="preserve">Eventuale maggiorazione: 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</si>
  <si>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</si>
  <si>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</si>
  <si>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</si>
  <si>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</si>
  <si>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</si>
  <si>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</si>
  <si>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</si>
  <si>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</si>
  <si>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</si>
  <si>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</si>
  <si>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</si>
  <si>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</si>
  <si>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</si>
  <si>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</si>
  <si>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 xml:space="preserve">Arrotondamento al centesimo di euro </t>
  </si>
  <si>
    <t>YY</t>
  </si>
  <si>
    <t>ZZ</t>
  </si>
  <si>
    <t>Sedi secondarie estere</t>
  </si>
  <si>
    <t>Elenco delle CCIAA che applicano la maggiorazione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</si>
  <si>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</si>
  <si>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</si>
  <si>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</si>
  <si>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</si>
  <si>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</si>
  <si>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</si>
  <si>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</si>
  <si>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</si>
  <si>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</si>
  <si>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</si>
  <si>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</si>
  <si>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</si>
  <si>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</si>
  <si>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</si>
  <si>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</si>
  <si>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</si>
  <si>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</si>
  <si>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</si>
  <si>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</si>
  <si>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</si>
  <si>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</si>
  <si>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</si>
  <si>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</si>
  <si>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</si>
  <si>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</si>
  <si>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</si>
  <si>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</si>
  <si>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</si>
  <si>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</si>
  <si>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</si>
  <si>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</si>
  <si>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</si>
  <si>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</si>
  <si>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</si>
  <si>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</si>
  <si>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</si>
  <si>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</si>
  <si>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</si>
  <si>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</si>
  <si>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</si>
  <si>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</si>
  <si>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</si>
  <si>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</si>
  <si>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</si>
  <si>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</si>
  <si>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</si>
  <si>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</si>
  <si>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</si>
  <si>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</si>
  <si>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</si>
  <si>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</si>
  <si>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</si>
  <si>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</si>
  <si>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</si>
  <si>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</si>
  <si>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</si>
  <si>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</si>
  <si>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</si>
  <si>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</si>
  <si>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</si>
  <si>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</si>
  <si>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</si>
  <si>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</si>
  <si>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</si>
  <si>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</si>
  <si>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</si>
  <si>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</si>
  <si>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</si>
  <si>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</si>
  <si>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</si>
  <si>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</si>
  <si>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</si>
  <si>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</si>
  <si>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</si>
  <si>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</si>
  <si>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</si>
  <si>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</si>
  <si>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</si>
  <si>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</si>
  <si>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</si>
  <si>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</si>
  <si>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</si>
  <si>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</si>
  <si>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</si>
  <si>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</si>
  <si>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</si>
  <si>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</si>
  <si>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</si>
  <si>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</si>
  <si>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</si>
  <si>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</si>
  <si>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</si>
  <si>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</si>
  <si>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</si>
  <si>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</si>
  <si>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</si>
  <si>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</si>
  <si>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</si>
  <si>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</si>
  <si>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</si>
  <si>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</si>
  <si>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</si>
  <si>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</si>
  <si>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</si>
  <si>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</si>
  <si>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</si>
  <si>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</si>
  <si>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</si>
  <si>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</si>
  <si>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</si>
  <si>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PR</t>
  </si>
  <si>
    <t>Importo finale ridotto del 50%</t>
  </si>
  <si>
    <t xml:space="preserve">Fatturato 2019 (Euro): </t>
  </si>
  <si>
    <t>DA EURO</t>
  </si>
  <si>
    <t>A EURO</t>
  </si>
  <si>
    <t>Importo per la  SEDE da indicare sul Mod. F24</t>
  </si>
  <si>
    <t>Importo per la  SEDE + UL da indicare sul Mod. F24</t>
  </si>
  <si>
    <t>Arrotondamento all'unità di euro
(Importo da indicare sul Mod. F24)</t>
  </si>
  <si>
    <t>U
Importo UL</t>
  </si>
  <si>
    <t>N
Importo UL per n. UL</t>
  </si>
  <si>
    <t>UD
Importo finale UL + maggiorazione (N+D)</t>
  </si>
  <si>
    <t>% MAGGIORAZIONE</t>
  </si>
  <si>
    <r>
      <t xml:space="preserve">Impresa individuale iscritta nella sezione </t>
    </r>
    <r>
      <rPr>
        <b/>
        <sz val="13"/>
        <rFont val="Calibri"/>
        <family val="2"/>
        <scheme val="minor"/>
      </rPr>
      <t>ordinaria</t>
    </r>
    <r>
      <rPr>
        <sz val="13"/>
        <rFont val="Calibri"/>
        <family val="2"/>
        <scheme val="minor"/>
      </rPr>
      <t xml:space="preserve"> del R.I.</t>
    </r>
  </si>
  <si>
    <r>
      <t xml:space="preserve">Impresa individuale iscritta nella sezione </t>
    </r>
    <r>
      <rPr>
        <b/>
        <sz val="13"/>
        <rFont val="Calibri"/>
        <family val="2"/>
        <scheme val="minor"/>
      </rPr>
      <t>speciale</t>
    </r>
    <r>
      <rPr>
        <sz val="13"/>
        <rFont val="Calibri"/>
        <family val="2"/>
        <scheme val="minor"/>
      </rPr>
      <t xml:space="preserve"> del R.I.</t>
    </r>
  </si>
  <si>
    <t>Imprese iscritte nella sezione speciale del R.I. ex art. 16 del D.L. n. 96/2001</t>
  </si>
  <si>
    <t>Unità locali di imprese estere</t>
  </si>
  <si>
    <t>Soggetti iscritti al solo REA</t>
  </si>
  <si>
    <t>( da compilare)</t>
  </si>
  <si>
    <t>(da compilare)</t>
  </si>
  <si>
    <r>
      <t xml:space="preserve">Esempio A – Impresa con </t>
    </r>
    <r>
      <rPr>
        <b/>
        <i/>
        <sz val="14"/>
        <color rgb="FFFF0000"/>
        <rFont val="Calibri"/>
        <family val="2"/>
        <scheme val="minor"/>
      </rPr>
      <t>solo la sede</t>
    </r>
    <r>
      <rPr>
        <b/>
        <i/>
        <sz val="14"/>
        <rFont val="Calibri"/>
        <family val="2"/>
        <scheme val="minor"/>
      </rPr>
      <t xml:space="preserve"> iscritta nel R.I. provinciale:</t>
    </r>
  </si>
  <si>
    <r>
      <t xml:space="preserve">Esempio B – Impresa con sede e numero di UL che risultano </t>
    </r>
    <r>
      <rPr>
        <b/>
        <i/>
        <sz val="14"/>
        <color rgb="FF0000FF"/>
        <rFont val="Calibri"/>
        <family val="2"/>
        <scheme val="minor"/>
      </rPr>
      <t>già iscritte</t>
    </r>
    <r>
      <rPr>
        <b/>
        <i/>
        <sz val="14"/>
        <rFont val="Calibri"/>
        <family val="2"/>
        <scheme val="minor"/>
      </rPr>
      <t xml:space="preserve">, nel R.I. provinciale, </t>
    </r>
    <r>
      <rPr>
        <b/>
        <i/>
        <sz val="14"/>
        <color rgb="FF0000FF"/>
        <rFont val="Calibri"/>
        <family val="2"/>
        <scheme val="minor"/>
      </rPr>
      <t>al 31/12/2019</t>
    </r>
    <r>
      <rPr>
        <b/>
        <i/>
        <sz val="14"/>
        <rFont val="Calibri"/>
        <family val="2"/>
        <scheme val="minor"/>
      </rPr>
      <t>:</t>
    </r>
  </si>
  <si>
    <r>
      <t xml:space="preserve">Esempio C – Importo per le UL che risultano </t>
    </r>
    <r>
      <rPr>
        <b/>
        <i/>
        <sz val="13"/>
        <color rgb="FF0000FF"/>
        <rFont val="Calibri"/>
        <family val="2"/>
        <scheme val="minor"/>
      </rPr>
      <t>già iscritte</t>
    </r>
    <r>
      <rPr>
        <b/>
        <i/>
        <sz val="13"/>
        <rFont val="Calibri"/>
        <family val="2"/>
        <scheme val="minor"/>
      </rPr>
      <t xml:space="preserve">, </t>
    </r>
    <r>
      <rPr>
        <b/>
        <i/>
        <sz val="13"/>
        <color rgb="FFFF0000"/>
        <rFont val="Calibri"/>
        <family val="2"/>
        <scheme val="minor"/>
      </rPr>
      <t>in R.I. di altre province</t>
    </r>
    <r>
      <rPr>
        <b/>
        <i/>
        <sz val="13"/>
        <rFont val="Calibri"/>
        <family val="2"/>
        <scheme val="minor"/>
      </rPr>
      <t xml:space="preserve">, </t>
    </r>
    <r>
      <rPr>
        <b/>
        <i/>
        <sz val="13"/>
        <color rgb="FF0000FF"/>
        <rFont val="Calibri"/>
        <family val="2"/>
        <scheme val="minor"/>
      </rPr>
      <t>al 31/12/2019</t>
    </r>
    <r>
      <rPr>
        <b/>
        <i/>
        <sz val="13"/>
        <rFont val="Calibri"/>
        <family val="2"/>
        <scheme val="minor"/>
      </rPr>
      <t>:</t>
    </r>
  </si>
  <si>
    <t>S – Importo sede (fino al max di 40.000,00 euro)</t>
  </si>
  <si>
    <r>
      <t xml:space="preserve">Importi dovuti </t>
    </r>
    <r>
      <rPr>
        <b/>
        <i/>
        <sz val="14"/>
        <color rgb="FFFF0000"/>
        <rFont val="Calibri"/>
        <family val="2"/>
        <scheme val="minor"/>
      </rPr>
      <t>nazionali</t>
    </r>
    <r>
      <rPr>
        <b/>
        <i/>
        <sz val="14"/>
        <rFont val="Calibri"/>
        <family val="2"/>
        <scheme val="minor"/>
      </rPr>
      <t xml:space="preserve"> (già ridotti del 50% rispetto a quelli del quadriennio 2011-2014)</t>
    </r>
  </si>
  <si>
    <t>Calcolo dell'importo dovuto in base agli scaglioni di fatturato (importo NON RIDOTTO)</t>
  </si>
  <si>
    <r>
      <t xml:space="preserve">TOTALE arrotondato al </t>
    </r>
    <r>
      <rPr>
        <b/>
        <sz val="13"/>
        <rFont val="Calibri"/>
        <family val="2"/>
        <scheme val="minor"/>
      </rPr>
      <t>centesimo</t>
    </r>
    <r>
      <rPr>
        <sz val="13"/>
        <rFont val="Calibri"/>
        <family val="2"/>
        <scheme val="minor"/>
      </rPr>
      <t xml:space="preserve"> di euro</t>
    </r>
  </si>
  <si>
    <r>
      <t>TOTALE arrotondato all'</t>
    </r>
    <r>
      <rPr>
        <b/>
        <sz val="13"/>
        <rFont val="Calibri"/>
        <family val="2"/>
        <scheme val="minor"/>
      </rPr>
      <t>unità</t>
    </r>
    <r>
      <rPr>
        <sz val="13"/>
        <rFont val="Calibri"/>
        <family val="2"/>
        <scheme val="minor"/>
      </rPr>
      <t xml:space="preserve"> di euro</t>
    </r>
  </si>
  <si>
    <t>Calcolo dell'IMPORTO per la SEDE</t>
  </si>
  <si>
    <t>Calcolo della EVENTUALE MAGGIORAZIONE DELLA CCIAA</t>
  </si>
  <si>
    <t>Totale IMPORTO SEDE + MAGGIORAZIONE</t>
  </si>
  <si>
    <r>
      <t xml:space="preserve">Totale IMPORTO SEDE </t>
    </r>
    <r>
      <rPr>
        <b/>
        <sz val="13"/>
        <rFont val="Calibri"/>
        <family val="2"/>
        <scheme val="minor"/>
      </rPr>
      <t>+</t>
    </r>
    <r>
      <rPr>
        <sz val="13"/>
        <rFont val="Calibri"/>
        <family val="2"/>
        <scheme val="minor"/>
      </rPr>
      <t xml:space="preserve"> MAGGIORAZIONE</t>
    </r>
  </si>
  <si>
    <t>Importo per la SEDE da indicare sul Mod. F24</t>
  </si>
  <si>
    <t xml:space="preserve">N. UL già iscritte nel R.I. provinciale al 31/12/2019: </t>
  </si>
  <si>
    <r>
      <t xml:space="preserve">Calcolo dell'IMPORTO per </t>
    </r>
    <r>
      <rPr>
        <b/>
        <sz val="13"/>
        <rFont val="Calibri"/>
        <family val="2"/>
        <scheme val="minor"/>
      </rPr>
      <t>1</t>
    </r>
    <r>
      <rPr>
        <sz val="13"/>
        <rFont val="Calibri"/>
        <family val="2"/>
        <scheme val="minor"/>
      </rPr>
      <t xml:space="preserve"> UL (20% della sede, fino al max di 200,00 €)</t>
    </r>
  </si>
  <si>
    <r>
      <t xml:space="preserve">IMPORTO TOTALE UL (importo 1 UL </t>
    </r>
    <r>
      <rPr>
        <b/>
        <sz val="13"/>
        <rFont val="Calibri"/>
        <family val="2"/>
        <scheme val="minor"/>
      </rPr>
      <t>x</t>
    </r>
    <r>
      <rPr>
        <sz val="13"/>
        <rFont val="Calibri"/>
        <family val="2"/>
        <scheme val="minor"/>
      </rPr>
      <t xml:space="preserve"> numero di UL già iscritte al 31/12/2019)</t>
    </r>
  </si>
  <si>
    <t>Totale IMPORTO SEDE+UL</t>
  </si>
  <si>
    <r>
      <t xml:space="preserve">Totale importo sede+UL </t>
    </r>
    <r>
      <rPr>
        <b/>
        <sz val="13"/>
        <rFont val="Calibri"/>
        <family val="2"/>
        <scheme val="minor"/>
      </rPr>
      <t>-</t>
    </r>
    <r>
      <rPr>
        <sz val="13"/>
        <rFont val="Calibri"/>
        <family val="2"/>
        <scheme val="minor"/>
      </rPr>
      <t xml:space="preserve"> RIDUZIONE 50%</t>
    </r>
  </si>
  <si>
    <t>Totale IMPORTO SEDE+UL+ MAGGIORAZIONE</t>
  </si>
  <si>
    <r>
      <t>Calcolo dell'IMPORTO per la SEDE (</t>
    </r>
    <r>
      <rPr>
        <b/>
        <u/>
        <sz val="13"/>
        <rFont val="Calibri"/>
        <family val="2"/>
        <scheme val="minor"/>
      </rPr>
      <t>individuato tra quelli dell'elenco soprastante</t>
    </r>
    <r>
      <rPr>
        <sz val="13"/>
        <rFont val="Calibri"/>
        <family val="2"/>
        <scheme val="minor"/>
      </rPr>
      <t>)</t>
    </r>
  </si>
  <si>
    <t>Calcolo dell'IMPORTO per 1 UL</t>
  </si>
  <si>
    <t>Denominazione impresa</t>
  </si>
  <si>
    <t>(facoltativo)</t>
  </si>
  <si>
    <r>
      <t xml:space="preserve">DIRITTO ANNUALE 2020 - AUSILIO AL CALCOLO DEL DIRITTO DOVUTO
DA IMPRESE CHE VERSANO </t>
    </r>
    <r>
      <rPr>
        <b/>
        <sz val="16"/>
        <color rgb="FF0000FF"/>
        <rFont val="Calibri"/>
        <family val="2"/>
        <scheme val="minor"/>
      </rPr>
      <t>IN BASE AL FATTURATO</t>
    </r>
  </si>
  <si>
    <r>
      <t>DIRITTO ANNUALE 2020 - AUSILIO AL CALCOLO DEL DIRITTO DOVUTO
DA IMPRESE CHE VERSANO I</t>
    </r>
    <r>
      <rPr>
        <b/>
        <sz val="16"/>
        <color rgb="FF0000FF"/>
        <rFont val="Calibri"/>
        <family val="2"/>
        <scheme val="minor"/>
      </rPr>
      <t>N MISURA FISSA</t>
    </r>
  </si>
  <si>
    <r>
      <t xml:space="preserve">IMPORTO TOTALE UL (importo di 1 UL </t>
    </r>
    <r>
      <rPr>
        <b/>
        <sz val="13"/>
        <rFont val="Calibri"/>
        <family val="2"/>
        <scheme val="minor"/>
      </rPr>
      <t>x</t>
    </r>
    <r>
      <rPr>
        <sz val="13"/>
        <rFont val="Calibri"/>
        <family val="2"/>
        <scheme val="minor"/>
      </rPr>
      <t xml:space="preserve"> numero di UL già iscritte al 31/12/2019)</t>
    </r>
  </si>
  <si>
    <r>
      <t xml:space="preserve">Esempio C – Importo per le UL che risultano </t>
    </r>
    <r>
      <rPr>
        <b/>
        <i/>
        <sz val="14"/>
        <color rgb="FF0000FF"/>
        <rFont val="Calibri"/>
        <family val="2"/>
        <scheme val="minor"/>
      </rPr>
      <t>già iscritte</t>
    </r>
    <r>
      <rPr>
        <b/>
        <i/>
        <sz val="14"/>
        <rFont val="Calibri"/>
        <family val="2"/>
        <scheme val="minor"/>
      </rPr>
      <t xml:space="preserve">, </t>
    </r>
    <r>
      <rPr>
        <b/>
        <i/>
        <sz val="14"/>
        <color rgb="FFFF0000"/>
        <rFont val="Calibri"/>
        <family val="2"/>
        <scheme val="minor"/>
      </rPr>
      <t>in R.I. di altre province</t>
    </r>
    <r>
      <rPr>
        <b/>
        <i/>
        <sz val="14"/>
        <rFont val="Calibri"/>
        <family val="2"/>
        <scheme val="minor"/>
      </rPr>
      <t xml:space="preserve">, </t>
    </r>
    <r>
      <rPr>
        <b/>
        <i/>
        <sz val="14"/>
        <color rgb="FF0000FF"/>
        <rFont val="Calibri"/>
        <family val="2"/>
        <scheme val="minor"/>
      </rPr>
      <t>al 31/12/2019</t>
    </r>
    <r>
      <rPr>
        <b/>
        <i/>
        <sz val="14"/>
        <rFont val="Calibri"/>
        <family val="2"/>
        <scheme val="minor"/>
      </rPr>
      <t>:</t>
    </r>
  </si>
  <si>
    <r>
      <t>SIGLA PROVINCIA DOVE LA UL E' ISCRITTA
(</t>
    </r>
    <r>
      <rPr>
        <b/>
        <sz val="11"/>
        <color rgb="FF0000FF"/>
        <rFont val="Calibri"/>
        <family val="2"/>
        <scheme val="minor"/>
      </rPr>
      <t>da compilare</t>
    </r>
    <r>
      <rPr>
        <b/>
        <sz val="11"/>
        <rFont val="Calibri"/>
        <family val="2"/>
        <scheme val="minor"/>
      </rPr>
      <t>)</t>
    </r>
  </si>
  <si>
    <r>
      <t>NUMERO UL
(GIA' ISCRITTE AL 31/12/2019)
(</t>
    </r>
    <r>
      <rPr>
        <b/>
        <sz val="11"/>
        <color rgb="FF0000FF"/>
        <rFont val="Calibri"/>
        <family val="2"/>
        <scheme val="minor"/>
      </rPr>
      <t>da compilare</t>
    </r>
    <r>
      <rPr>
        <b/>
        <sz val="11"/>
        <rFont val="Calibri"/>
        <family val="2"/>
        <scheme val="minor"/>
      </rPr>
      <t>)</t>
    </r>
  </si>
  <si>
    <t>Società semplice agricola</t>
  </si>
  <si>
    <t>Società semplice NON agricola</t>
  </si>
  <si>
    <r>
      <t xml:space="preserve">Totale importo sede  </t>
    </r>
    <r>
      <rPr>
        <b/>
        <sz val="13"/>
        <rFont val="Calibri"/>
        <family val="2"/>
        <scheme val="minor"/>
      </rPr>
      <t>-</t>
    </r>
    <r>
      <rPr>
        <sz val="13"/>
        <rFont val="Calibri"/>
        <family val="2"/>
        <scheme val="minor"/>
      </rPr>
      <t xml:space="preserve"> RIDUZIONE 50%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</si>
</sst>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\ &quot;€&quot;_-;\-* #,##0.00\ &quot;€&quot;_-;_-* &quot;-&quot;??\ &quot;€&quot;_-;_-@_-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_-* #,##0.00_-;\-* #,##0.00_-;_-* \-??_-;_-@_-"/>
    <numFmt numFmtId="170" formatCode="#,##0.0000000000"/>
    <numFmt numFmtId="171" formatCode="#,##0.00000\ &quot;€&quot;"/>
    <numFmt numFmtId="172" formatCode="#,##0\ &quot;€&quot;"/>
    <numFmt numFmtId="173" formatCode="#,##0.00\ &quot;€&quot;"/>
    <numFmt numFmtId="174" formatCode="#,##0_ ;\-#,##0\ "/>
    <numFmt numFmtId="175" formatCode="#,##0.00000"/>
  </numFmts>
  <fonts count="52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Trebuchet MS"/>
      <family val="2"/>
    </font>
    <font>
      <b/>
      <i/>
      <sz val="12"/>
      <color indexed="56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6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b/>
      <i/>
      <sz val="13"/>
      <color rgb="FF0000FF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rgb="FF0000FF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2"/>
      <name val="Calibri"/>
      <family val="2"/>
      <scheme val="minor"/>
    </font>
    <font>
      <b/>
      <u/>
      <sz val="13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  <fill>
      <patternFill patternType="solid">
        <fgColor rgb="FFFFCCFF"/>
        <bgColor indexed="22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22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ECFF"/>
        <bgColor indexed="31"/>
      </patternFill>
    </fill>
    <fill>
      <patternFill patternType="solid">
        <fgColor rgb="FFCCECFF"/>
        <bgColor indexed="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9" fontId="27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27" fillId="23" borderId="4" applyNumberFormat="0" applyAlignment="0" applyProtection="0"/>
    <xf numFmtId="0" fontId="9" fillId="16" borderId="5" applyNumberFormat="0" applyAlignment="0" applyProtection="0"/>
    <xf numFmtId="9" fontId="27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123">
    <xf numFmtId="0" fontId="0" fillId="0" borderId="0" xfId="0"/>
    <xf numFmtId="0" fontId="19" fillId="0" borderId="0" xfId="0" applyFont="1" applyAlignment="1">
      <alignment horizontal="center"/>
    </xf>
    <xf numFmtId="9" fontId="19" fillId="0" borderId="0" xfId="34" applyNumberFormat="1" applyFont="1" applyFill="1" applyBorder="1" applyAlignment="1" applyProtection="1"/>
    <xf numFmtId="0" fontId="20" fillId="0" borderId="0" xfId="0" applyFont="1" applyAlignment="1">
      <alignment horizontal="left"/>
    </xf>
    <xf numFmtId="9" fontId="21" fillId="0" borderId="0" xfId="34" applyNumberFormat="1" applyFont="1" applyFill="1" applyBorder="1" applyAlignment="1" applyProtection="1"/>
    <xf numFmtId="0" fontId="22" fillId="0" borderId="0" xfId="0" applyFont="1"/>
    <xf numFmtId="0" fontId="23" fillId="18" borderId="0" xfId="31" applyFont="1" applyFill="1" applyBorder="1" applyAlignment="1">
      <alignment horizontal="center"/>
    </xf>
    <xf numFmtId="9" fontId="23" fillId="18" borderId="0" xfId="31" applyNumberFormat="1" applyFont="1" applyFill="1" applyBorder="1" applyAlignment="1">
      <alignment horizontal="center"/>
    </xf>
    <xf numFmtId="9" fontId="23" fillId="24" borderId="0" xfId="31" applyNumberFormat="1" applyFont="1" applyFill="1" applyBorder="1" applyAlignment="1">
      <alignment horizontal="center"/>
    </xf>
    <xf numFmtId="0" fontId="24" fillId="0" borderId="0" xfId="31" applyFont="1" applyFill="1" applyBorder="1" applyAlignment="1">
      <alignment horizontal="center" wrapText="1"/>
    </xf>
    <xf numFmtId="9" fontId="19" fillId="0" borderId="0" xfId="0" applyNumberFormat="1" applyFont="1" applyFill="1" applyBorder="1"/>
    <xf numFmtId="9" fontId="19" fillId="24" borderId="0" xfId="0" applyNumberFormat="1" applyFont="1" applyFill="1" applyBorder="1"/>
    <xf numFmtId="0" fontId="25" fillId="25" borderId="0" xfId="0" applyFont="1" applyFill="1" applyAlignment="1">
      <alignment horizontal="center"/>
    </xf>
    <xf numFmtId="9" fontId="25" fillId="25" borderId="0" xfId="34" applyNumberFormat="1" applyFont="1" applyFill="1" applyBorder="1" applyAlignment="1" applyProtection="1"/>
    <xf numFmtId="9" fontId="25" fillId="24" borderId="0" xfId="34" applyNumberFormat="1" applyFont="1" applyFill="1" applyBorder="1" applyAlignment="1" applyProtection="1"/>
    <xf numFmtId="0" fontId="26" fillId="25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167" fontId="30" fillId="0" borderId="0" xfId="0" applyNumberFormat="1" applyFont="1" applyAlignment="1">
      <alignment vertical="center"/>
    </xf>
    <xf numFmtId="168" fontId="28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35" fillId="0" borderId="0" xfId="0" applyFont="1" applyAlignment="1">
      <alignment vertical="center"/>
    </xf>
    <xf numFmtId="9" fontId="35" fillId="0" borderId="0" xfId="34" applyFont="1" applyFill="1" applyBorder="1" applyAlignment="1" applyProtection="1">
      <alignment horizontal="center" vertical="center"/>
    </xf>
    <xf numFmtId="0" fontId="34" fillId="0" borderId="0" xfId="0" applyFont="1" applyAlignment="1">
      <alignment horizontal="right" vertical="center"/>
    </xf>
    <xf numFmtId="4" fontId="34" fillId="0" borderId="0" xfId="0" applyNumberFormat="1" applyFont="1" applyAlignment="1">
      <alignment vertical="center"/>
    </xf>
    <xf numFmtId="165" fontId="34" fillId="0" borderId="0" xfId="0" applyNumberFormat="1" applyFont="1" applyAlignment="1">
      <alignment vertical="center"/>
    </xf>
    <xf numFmtId="167" fontId="34" fillId="0" borderId="0" xfId="0" applyNumberFormat="1" applyFont="1" applyAlignment="1">
      <alignment vertical="center"/>
    </xf>
    <xf numFmtId="170" fontId="34" fillId="0" borderId="0" xfId="0" applyNumberFormat="1" applyFont="1" applyAlignment="1">
      <alignment vertical="center"/>
    </xf>
    <xf numFmtId="9" fontId="35" fillId="0" borderId="0" xfId="34" applyFont="1" applyFill="1" applyBorder="1" applyAlignment="1" applyProtection="1">
      <alignment horizontal="right" vertical="center"/>
    </xf>
    <xf numFmtId="164" fontId="34" fillId="0" borderId="0" xfId="0" applyNumberFormat="1" applyFont="1" applyAlignment="1">
      <alignment vertical="center"/>
    </xf>
    <xf numFmtId="171" fontId="30" fillId="0" borderId="0" xfId="0" applyNumberFormat="1" applyFont="1" applyAlignment="1">
      <alignment vertical="center"/>
    </xf>
    <xf numFmtId="0" fontId="30" fillId="0" borderId="0" xfId="0" applyNumberFormat="1" applyFont="1" applyAlignment="1">
      <alignment vertical="center"/>
    </xf>
    <xf numFmtId="0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 wrapText="1"/>
    </xf>
    <xf numFmtId="9" fontId="35" fillId="0" borderId="10" xfId="34" applyFont="1" applyFill="1" applyBorder="1" applyAlignment="1" applyProtection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 shrinkToFit="1"/>
    </xf>
    <xf numFmtId="174" fontId="35" fillId="0" borderId="0" xfId="29" applyNumberFormat="1" applyFont="1" applyFill="1" applyBorder="1" applyAlignment="1" applyProtection="1">
      <alignment horizontal="center" vertical="center"/>
      <protection locked="0"/>
    </xf>
    <xf numFmtId="174" fontId="34" fillId="0" borderId="0" xfId="29" applyNumberFormat="1" applyFont="1" applyFill="1" applyBorder="1" applyAlignment="1" applyProtection="1">
      <alignment horizontal="center" vertical="center"/>
      <protection locked="0"/>
    </xf>
    <xf numFmtId="174" fontId="34" fillId="0" borderId="10" xfId="29" applyNumberFormat="1" applyFont="1" applyFill="1" applyBorder="1" applyAlignment="1" applyProtection="1">
      <alignment horizontal="center" vertical="center"/>
      <protection locked="0"/>
    </xf>
    <xf numFmtId="173" fontId="34" fillId="0" borderId="0" xfId="0" applyNumberFormat="1" applyFont="1" applyBorder="1" applyAlignment="1">
      <alignment vertical="center"/>
    </xf>
    <xf numFmtId="173" fontId="34" fillId="0" borderId="10" xfId="0" applyNumberFormat="1" applyFont="1" applyBorder="1" applyAlignment="1">
      <alignment vertical="center"/>
    </xf>
    <xf numFmtId="171" fontId="34" fillId="0" borderId="0" xfId="0" applyNumberFormat="1" applyFont="1" applyBorder="1" applyAlignment="1">
      <alignment vertical="center"/>
    </xf>
    <xf numFmtId="171" fontId="34" fillId="0" borderId="10" xfId="0" applyNumberFormat="1" applyFont="1" applyBorder="1" applyAlignment="1">
      <alignment vertical="center"/>
    </xf>
    <xf numFmtId="0" fontId="35" fillId="0" borderId="19" xfId="0" applyFont="1" applyFill="1" applyBorder="1" applyAlignment="1" applyProtection="1">
      <alignment horizontal="center" vertical="center"/>
      <protection locked="0"/>
    </xf>
    <xf numFmtId="0" fontId="35" fillId="0" borderId="20" xfId="0" applyFont="1" applyFill="1" applyBorder="1" applyAlignment="1" applyProtection="1">
      <alignment horizontal="center" vertical="center"/>
      <protection locked="0"/>
    </xf>
    <xf numFmtId="175" fontId="35" fillId="28" borderId="12" xfId="0" applyNumberFormat="1" applyFont="1" applyFill="1" applyBorder="1" applyAlignment="1" applyProtection="1">
      <alignment horizontal="center" vertical="center" shrinkToFit="1"/>
      <protection locked="0"/>
    </xf>
    <xf numFmtId="1" fontId="35" fillId="28" borderId="12" xfId="0" applyNumberFormat="1" applyFont="1" applyFill="1" applyBorder="1" applyAlignment="1" applyProtection="1">
      <alignment horizontal="center" vertical="center"/>
      <protection locked="0"/>
    </xf>
    <xf numFmtId="171" fontId="34" fillId="0" borderId="0" xfId="0" applyNumberFormat="1" applyFont="1" applyAlignment="1">
      <alignment vertical="center"/>
    </xf>
    <xf numFmtId="171" fontId="35" fillId="28" borderId="12" xfId="0" applyNumberFormat="1" applyFont="1" applyFill="1" applyBorder="1" applyAlignment="1" applyProtection="1">
      <alignment horizontal="right" vertical="center" shrinkToFit="1"/>
      <protection locked="0"/>
    </xf>
    <xf numFmtId="173" fontId="34" fillId="0" borderId="0" xfId="0" applyNumberFormat="1" applyFont="1" applyAlignment="1">
      <alignment vertical="center"/>
    </xf>
    <xf numFmtId="1" fontId="37" fillId="26" borderId="12" xfId="0" applyNumberFormat="1" applyFont="1" applyFill="1" applyBorder="1" applyAlignment="1" applyProtection="1">
      <alignment horizontal="center" vertical="center"/>
      <protection locked="0"/>
    </xf>
    <xf numFmtId="0" fontId="31" fillId="27" borderId="18" xfId="0" applyFont="1" applyFill="1" applyBorder="1" applyAlignment="1">
      <alignment horizontal="center" vertical="center" wrapText="1"/>
    </xf>
    <xf numFmtId="0" fontId="31" fillId="27" borderId="16" xfId="0" applyFont="1" applyFill="1" applyBorder="1" applyAlignment="1">
      <alignment horizontal="center" vertical="center" wrapText="1"/>
    </xf>
    <xf numFmtId="173" fontId="33" fillId="0" borderId="17" xfId="0" applyNumberFormat="1" applyFont="1" applyFill="1" applyBorder="1" applyAlignment="1">
      <alignment vertical="center"/>
    </xf>
    <xf numFmtId="173" fontId="33" fillId="0" borderId="11" xfId="0" applyNumberFormat="1" applyFont="1" applyFill="1" applyBorder="1" applyAlignment="1">
      <alignment vertical="center"/>
    </xf>
    <xf numFmtId="0" fontId="31" fillId="29" borderId="18" xfId="0" applyFont="1" applyFill="1" applyBorder="1" applyAlignment="1">
      <alignment horizontal="center" vertical="center" wrapText="1"/>
    </xf>
    <xf numFmtId="0" fontId="31" fillId="29" borderId="16" xfId="0" applyFont="1" applyFill="1" applyBorder="1" applyAlignment="1">
      <alignment horizontal="center" vertical="center" wrapText="1"/>
    </xf>
    <xf numFmtId="173" fontId="33" fillId="30" borderId="12" xfId="0" applyNumberFormat="1" applyFont="1" applyFill="1" applyBorder="1" applyAlignment="1">
      <alignment vertical="center"/>
    </xf>
    <xf numFmtId="0" fontId="37" fillId="30" borderId="15" xfId="0" applyFont="1" applyFill="1" applyBorder="1" applyAlignment="1">
      <alignment horizontal="center" vertical="center" wrapText="1"/>
    </xf>
    <xf numFmtId="0" fontId="34" fillId="0" borderId="26" xfId="0" applyFont="1" applyBorder="1" applyAlignment="1">
      <alignment vertical="center"/>
    </xf>
    <xf numFmtId="4" fontId="34" fillId="0" borderId="26" xfId="0" applyNumberFormat="1" applyFont="1" applyBorder="1" applyAlignment="1">
      <alignment vertical="center"/>
    </xf>
    <xf numFmtId="4" fontId="34" fillId="0" borderId="26" xfId="0" applyNumberFormat="1" applyFont="1" applyBorder="1" applyAlignment="1">
      <alignment horizontal="right" vertical="center"/>
    </xf>
    <xf numFmtId="171" fontId="34" fillId="0" borderId="26" xfId="0" applyNumberFormat="1" applyFont="1" applyBorder="1" applyAlignment="1">
      <alignment vertical="center"/>
    </xf>
    <xf numFmtId="166" fontId="34" fillId="0" borderId="26" xfId="34" applyNumberFormat="1" applyFont="1" applyBorder="1" applyAlignment="1">
      <alignment vertical="center"/>
    </xf>
    <xf numFmtId="173" fontId="34" fillId="0" borderId="26" xfId="0" applyNumberFormat="1" applyFont="1" applyBorder="1" applyAlignment="1">
      <alignment vertical="center"/>
    </xf>
    <xf numFmtId="173" fontId="43" fillId="0" borderId="26" xfId="0" applyNumberFormat="1" applyFont="1" applyBorder="1" applyAlignment="1">
      <alignment vertical="center"/>
    </xf>
    <xf numFmtId="171" fontId="34" fillId="0" borderId="28" xfId="0" applyNumberFormat="1" applyFont="1" applyBorder="1" applyAlignment="1">
      <alignment vertical="center"/>
    </xf>
    <xf numFmtId="4" fontId="34" fillId="0" borderId="29" xfId="0" applyNumberFormat="1" applyFont="1" applyBorder="1" applyAlignment="1">
      <alignment vertical="center"/>
    </xf>
    <xf numFmtId="4" fontId="34" fillId="0" borderId="29" xfId="0" applyNumberFormat="1" applyFont="1" applyBorder="1" applyAlignment="1">
      <alignment horizontal="right" vertical="center"/>
    </xf>
    <xf numFmtId="165" fontId="34" fillId="0" borderId="29" xfId="0" applyNumberFormat="1" applyFont="1" applyBorder="1" applyAlignment="1">
      <alignment horizontal="right" vertical="center"/>
    </xf>
    <xf numFmtId="0" fontId="34" fillId="0" borderId="29" xfId="0" applyFont="1" applyBorder="1" applyAlignment="1">
      <alignment horizontal="right" vertical="center"/>
    </xf>
    <xf numFmtId="171" fontId="34" fillId="0" borderId="29" xfId="0" applyNumberFormat="1" applyFont="1" applyBorder="1" applyAlignment="1">
      <alignment vertical="center"/>
    </xf>
    <xf numFmtId="0" fontId="35" fillId="0" borderId="27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 wrapText="1"/>
    </xf>
    <xf numFmtId="171" fontId="35" fillId="0" borderId="27" xfId="0" applyNumberFormat="1" applyFont="1" applyFill="1" applyBorder="1" applyAlignment="1">
      <alignment horizontal="right" vertical="center"/>
    </xf>
    <xf numFmtId="167" fontId="45" fillId="0" borderId="0" xfId="0" applyNumberFormat="1" applyFont="1" applyAlignment="1">
      <alignment vertical="center"/>
    </xf>
    <xf numFmtId="0" fontId="45" fillId="0" borderId="0" xfId="0" applyNumberFormat="1" applyFont="1" applyAlignment="1">
      <alignment vertical="center"/>
    </xf>
    <xf numFmtId="49" fontId="45" fillId="0" borderId="0" xfId="0" applyNumberFormat="1" applyFont="1" applyAlignment="1">
      <alignment horizontal="right" vertical="center"/>
    </xf>
    <xf numFmtId="165" fontId="45" fillId="0" borderId="0" xfId="0" applyNumberFormat="1" applyFont="1" applyAlignment="1">
      <alignment vertical="center"/>
    </xf>
    <xf numFmtId="9" fontId="45" fillId="0" borderId="0" xfId="0" applyNumberFormat="1" applyFont="1" applyAlignment="1">
      <alignment vertical="center"/>
    </xf>
    <xf numFmtId="164" fontId="45" fillId="0" borderId="0" xfId="0" applyNumberFormat="1" applyFont="1" applyAlignment="1">
      <alignment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174" fontId="35" fillId="0" borderId="10" xfId="29" applyNumberFormat="1" applyFont="1" applyFill="1" applyBorder="1" applyAlignment="1" applyProtection="1">
      <alignment horizontal="center" vertical="center"/>
      <protection locked="0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horizontal="center" vertical="center" wrapText="1"/>
    </xf>
    <xf numFmtId="0" fontId="40" fillId="31" borderId="0" xfId="0" applyFont="1" applyFill="1" applyAlignment="1">
      <alignment horizontal="left" vertical="center"/>
    </xf>
    <xf numFmtId="0" fontId="33" fillId="30" borderId="21" xfId="0" applyFont="1" applyFill="1" applyBorder="1" applyAlignment="1">
      <alignment horizontal="center" vertical="center" wrapText="1"/>
    </xf>
    <xf numFmtId="0" fontId="33" fillId="30" borderId="22" xfId="0" applyFont="1" applyFill="1" applyBorder="1" applyAlignment="1">
      <alignment horizontal="center" vertical="center" wrapText="1"/>
    </xf>
    <xf numFmtId="0" fontId="33" fillId="30" borderId="23" xfId="0" applyFont="1" applyFill="1" applyBorder="1" applyAlignment="1">
      <alignment horizontal="center" vertical="center" wrapText="1"/>
    </xf>
    <xf numFmtId="0" fontId="34" fillId="0" borderId="0" xfId="0" applyNumberFormat="1" applyFont="1" applyAlignment="1">
      <alignment horizontal="left" vertical="center"/>
    </xf>
    <xf numFmtId="0" fontId="34" fillId="0" borderId="24" xfId="0" applyNumberFormat="1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0" fillId="26" borderId="25" xfId="0" applyFont="1" applyFill="1" applyBorder="1" applyAlignment="1" applyProtection="1">
      <alignment horizontal="center" vertical="center" wrapText="1"/>
      <protection locked="0"/>
    </xf>
    <xf numFmtId="0" fontId="30" fillId="26" borderId="14" xfId="0" applyFont="1" applyFill="1" applyBorder="1" applyAlignment="1" applyProtection="1">
      <alignment horizontal="center" vertical="center" wrapText="1"/>
      <protection locked="0"/>
    </xf>
    <xf numFmtId="172" fontId="37" fillId="26" borderId="25" xfId="0" applyNumberFormat="1" applyFont="1" applyFill="1" applyBorder="1" applyAlignment="1" applyProtection="1">
      <alignment horizontal="center" vertical="center" shrinkToFit="1"/>
      <protection locked="0"/>
    </xf>
    <xf numFmtId="172" fontId="37" fillId="26" borderId="14" xfId="0" applyNumberFormat="1" applyFont="1" applyFill="1" applyBorder="1" applyAlignment="1" applyProtection="1">
      <alignment horizontal="center" vertical="center" shrinkToFit="1"/>
      <protection locked="0"/>
    </xf>
    <xf numFmtId="0" fontId="35" fillId="26" borderId="25" xfId="0" applyFont="1" applyFill="1" applyBorder="1" applyAlignment="1" applyProtection="1">
      <alignment horizontal="center" vertical="center"/>
      <protection locked="0"/>
    </xf>
    <xf numFmtId="0" fontId="35" fillId="26" borderId="14" xfId="0" applyFont="1" applyFill="1" applyBorder="1" applyAlignment="1" applyProtection="1">
      <alignment horizontal="center" vertical="center"/>
      <protection locked="0"/>
    </xf>
    <xf numFmtId="9" fontId="35" fillId="30" borderId="25" xfId="34" applyFont="1" applyFill="1" applyBorder="1" applyAlignment="1" applyProtection="1">
      <alignment horizontal="center" vertical="center"/>
    </xf>
    <xf numFmtId="9" fontId="35" fillId="30" borderId="14" xfId="34" applyFont="1" applyFill="1" applyBorder="1" applyAlignment="1" applyProtection="1">
      <alignment horizontal="center" vertical="center"/>
    </xf>
    <xf numFmtId="0" fontId="35" fillId="32" borderId="13" xfId="0" applyFont="1" applyFill="1" applyBorder="1" applyAlignment="1">
      <alignment horizontal="center" vertical="center"/>
    </xf>
    <xf numFmtId="0" fontId="35" fillId="32" borderId="14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left" vertical="center"/>
    </xf>
    <xf numFmtId="0" fontId="36" fillId="31" borderId="0" xfId="0" applyFont="1" applyFill="1" applyAlignment="1">
      <alignment horizontal="left" vertical="center"/>
    </xf>
    <xf numFmtId="0" fontId="34" fillId="0" borderId="0" xfId="0" applyFont="1" applyFill="1" applyAlignment="1">
      <alignment horizontal="left" vertical="center"/>
    </xf>
    <xf numFmtId="0" fontId="37" fillId="32" borderId="13" xfId="0" applyFont="1" applyFill="1" applyBorder="1" applyAlignment="1">
      <alignment horizontal="center" vertical="center"/>
    </xf>
    <xf numFmtId="0" fontId="37" fillId="32" borderId="14" xfId="0" applyFont="1" applyFill="1" applyBorder="1" applyAlignment="1">
      <alignment horizontal="center" vertical="center"/>
    </xf>
    <xf numFmtId="0" fontId="35" fillId="28" borderId="25" xfId="0" applyFont="1" applyFill="1" applyBorder="1" applyAlignment="1" applyProtection="1">
      <alignment horizontal="center" vertical="center" wrapText="1"/>
      <protection locked="0"/>
    </xf>
    <xf numFmtId="0" fontId="35" fillId="28" borderId="14" xfId="0" applyFont="1" applyFill="1" applyBorder="1" applyAlignment="1" applyProtection="1">
      <alignment horizontal="center" vertical="center" wrapText="1"/>
      <protection locked="0"/>
    </xf>
    <xf numFmtId="0" fontId="35" fillId="28" borderId="25" xfId="0" applyFont="1" applyFill="1" applyBorder="1" applyAlignment="1" applyProtection="1">
      <alignment horizontal="center" vertical="center"/>
      <protection locked="0"/>
    </xf>
    <xf numFmtId="0" fontId="35" fillId="28" borderId="14" xfId="0" applyFont="1" applyFill="1" applyBorder="1" applyAlignment="1" applyProtection="1">
      <alignment horizontal="center" vertical="center"/>
      <protection locked="0"/>
    </xf>
    <xf numFmtId="9" fontId="35" fillId="30" borderId="25" xfId="34" applyFont="1" applyFill="1" applyBorder="1" applyAlignment="1" applyProtection="1">
      <alignment horizontal="center" vertical="center" wrapText="1"/>
    </xf>
    <xf numFmtId="9" fontId="35" fillId="30" borderId="14" xfId="34" applyFont="1" applyFill="1" applyBorder="1" applyAlignment="1" applyProtection="1">
      <alignment horizontal="center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4">
    <dxf>
      <fill>
        <patternFill>
          <bgColor rgb="FFCCFFCC"/>
        </patternFill>
      </fill>
    </dxf>
    <dxf>
      <font>
        <b/>
        <i val="0"/>
        <color auto="1"/>
      </font>
      <fill>
        <patternFill>
          <bgColor rgb="FFCCECFF"/>
        </patternFill>
      </fill>
    </dxf>
    <dxf>
      <fill>
        <patternFill>
          <bgColor rgb="FFFFCCFF"/>
        </patternFill>
      </fill>
    </dxf>
    <dxf>
      <font>
        <b/>
        <i val="0"/>
        <color auto="1"/>
      </font>
      <fill>
        <patternFill>
          <bgColor rgb="FFCCEC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0000FF"/>
      <color rgb="FFFFCC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="80" zoomScaleNormal="80" workbookViewId="0">
      <pane ySplit="1" topLeftCell="A2" activePane="bottomLeft" state="frozen"/>
      <selection pane="bottomLeft" activeCell="I10" sqref="I10"/>
    </sheetView>
  </sheetViews>
  <sheetFormatPr defaultColWidth="8.85546875" defaultRowHeight="12.75" x14ac:dyDescent="0.2"/>
  <cols>
    <col min="1" max="1" width="14.7109375" style="18" customWidth="1"/>
    <col min="2" max="2" width="17.85546875" style="18" customWidth="1"/>
    <col min="3" max="3" width="19" style="18" customWidth="1"/>
    <col min="4" max="4" width="14.42578125" style="18" customWidth="1"/>
    <col min="5" max="5" width="20.28515625" style="18" customWidth="1"/>
    <col min="6" max="6" width="18.85546875" style="18" customWidth="1"/>
    <col min="7" max="8" width="19.42578125" style="18" customWidth="1"/>
    <col min="9" max="9" width="22.7109375" style="18" customWidth="1"/>
    <col min="10" max="254" width="8.85546875" style="18" customWidth="1"/>
    <col min="255" max="16384" width="8.85546875" style="18"/>
  </cols>
  <sheetData>
    <row r="1" spans="1:9" s="25" customFormat="1" ht="52.5" customHeight="1" thickTop="1" thickBot="1" x14ac:dyDescent="0.25">
      <c r="A1" s="96" t="s">
        <v>174</v>
      </c>
      <c r="B1" s="97"/>
      <c r="C1" s="97"/>
      <c r="D1" s="97"/>
      <c r="E1" s="97"/>
      <c r="F1" s="97"/>
      <c r="G1" s="97"/>
      <c r="H1" s="97"/>
      <c r="I1" s="98"/>
    </row>
    <row r="2" spans="1:9" customFormat="1" ht="24" customHeight="1" thickTop="1" thickBot="1" x14ac:dyDescent="0.25"/>
    <row r="3" spans="1:9" ht="42" customHeight="1" thickBot="1" x14ac:dyDescent="0.25">
      <c r="E3" s="26" t="s">
        <v>172</v>
      </c>
      <c r="F3" s="102"/>
      <c r="G3" s="103"/>
      <c r="H3" s="19" t="s">
        <v>173</v>
      </c>
    </row>
    <row r="4" spans="1:9" ht="24" customHeight="1" thickBot="1" x14ac:dyDescent="0.25">
      <c r="E4" s="26" t="s">
        <v>134</v>
      </c>
      <c r="F4" s="104"/>
      <c r="G4" s="105"/>
      <c r="H4" s="92" t="s">
        <v>150</v>
      </c>
    </row>
    <row r="5" spans="1:9" ht="24" customHeight="1" thickBot="1" x14ac:dyDescent="0.25">
      <c r="E5" s="26" t="s">
        <v>0</v>
      </c>
      <c r="F5" s="106"/>
      <c r="G5" s="107"/>
      <c r="H5" s="92" t="s">
        <v>149</v>
      </c>
      <c r="I5" s="94" t="str">
        <f>IF(F5=0,"DEVI SCRIVERE LA SIGLA DELLA PROVINCIA!!"," ")</f>
        <v>DEVI SCRIVERE LA SIGLA DELLA PROVINCIA!!</v>
      </c>
    </row>
    <row r="6" spans="1:9" s="25" customFormat="1" ht="24" customHeight="1" thickBot="1" x14ac:dyDescent="0.25">
      <c r="E6" s="34" t="s">
        <v>2</v>
      </c>
      <c r="F6" s="108">
        <f>IF(F5&lt;&gt;"",(VLOOKUP($F$5,Maggiorazioni!$A$5:$B$114,2,FALSE)),0)</f>
        <v>0</v>
      </c>
      <c r="G6" s="109"/>
      <c r="H6" s="93"/>
    </row>
    <row r="7" spans="1:9" s="25" customFormat="1" ht="24" customHeight="1" x14ac:dyDescent="0.2">
      <c r="A7" s="29"/>
      <c r="E7" s="29"/>
      <c r="F7" s="30"/>
      <c r="G7" s="30"/>
    </row>
    <row r="8" spans="1:9" s="25" customFormat="1" ht="24" customHeight="1" x14ac:dyDescent="0.2">
      <c r="A8" s="95" t="s">
        <v>156</v>
      </c>
      <c r="B8" s="95"/>
      <c r="C8" s="95"/>
      <c r="D8" s="95"/>
      <c r="E8" s="95"/>
      <c r="F8" s="95"/>
      <c r="G8" s="95"/>
      <c r="H8" s="95"/>
      <c r="I8" s="95"/>
    </row>
    <row r="9" spans="1:9" s="25" customFormat="1" ht="24" customHeight="1" x14ac:dyDescent="0.2"/>
    <row r="10" spans="1:9" s="25" customFormat="1" ht="34.9" customHeight="1" x14ac:dyDescent="0.2">
      <c r="B10" s="79" t="s">
        <v>135</v>
      </c>
      <c r="C10" s="79" t="s">
        <v>136</v>
      </c>
      <c r="D10" s="79" t="s">
        <v>4</v>
      </c>
      <c r="E10" s="80" t="s">
        <v>3</v>
      </c>
      <c r="F10" s="79" t="s">
        <v>5</v>
      </c>
    </row>
    <row r="11" spans="1:9" s="25" customFormat="1" ht="24" customHeight="1" x14ac:dyDescent="0.2">
      <c r="A11" s="66" t="s">
        <v>6</v>
      </c>
      <c r="B11" s="74">
        <v>0</v>
      </c>
      <c r="C11" s="75">
        <v>100000</v>
      </c>
      <c r="D11" s="76" t="s">
        <v>8</v>
      </c>
      <c r="E11" s="77" t="s">
        <v>7</v>
      </c>
      <c r="F11" s="78">
        <v>200</v>
      </c>
    </row>
    <row r="12" spans="1:9" s="25" customFormat="1" ht="24" customHeight="1" x14ac:dyDescent="0.2">
      <c r="A12" s="66" t="s">
        <v>9</v>
      </c>
      <c r="B12" s="67">
        <v>100000</v>
      </c>
      <c r="C12" s="67">
        <v>250000</v>
      </c>
      <c r="D12" s="70">
        <v>1.4999999999999999E-4</v>
      </c>
      <c r="E12" s="71">
        <f t="shared" ref="E12:E18" si="0">IF($F$4&lt;B12,0,IF($F$4&gt;C12,C12-B12,$F$4-B12))</f>
        <v>0</v>
      </c>
      <c r="F12" s="69">
        <f t="shared" ref="F12:F18" si="1">ROUND(E12*D12,5)</f>
        <v>0</v>
      </c>
    </row>
    <row r="13" spans="1:9" s="25" customFormat="1" ht="24" customHeight="1" x14ac:dyDescent="0.2">
      <c r="A13" s="66" t="s">
        <v>10</v>
      </c>
      <c r="B13" s="67">
        <v>250000</v>
      </c>
      <c r="C13" s="67">
        <v>500000</v>
      </c>
      <c r="D13" s="70">
        <v>1.2999999999999999E-4</v>
      </c>
      <c r="E13" s="71">
        <f t="shared" si="0"/>
        <v>0</v>
      </c>
      <c r="F13" s="69">
        <f t="shared" si="1"/>
        <v>0</v>
      </c>
    </row>
    <row r="14" spans="1:9" s="25" customFormat="1" ht="24" customHeight="1" x14ac:dyDescent="0.2">
      <c r="A14" s="66" t="s">
        <v>11</v>
      </c>
      <c r="B14" s="67">
        <v>500000</v>
      </c>
      <c r="C14" s="67">
        <v>1000000</v>
      </c>
      <c r="D14" s="70">
        <v>1E-4</v>
      </c>
      <c r="E14" s="71">
        <f t="shared" si="0"/>
        <v>0</v>
      </c>
      <c r="F14" s="69">
        <f t="shared" si="1"/>
        <v>0</v>
      </c>
    </row>
    <row r="15" spans="1:9" s="25" customFormat="1" ht="24" customHeight="1" x14ac:dyDescent="0.2">
      <c r="A15" s="66" t="s">
        <v>12</v>
      </c>
      <c r="B15" s="67">
        <v>1000000</v>
      </c>
      <c r="C15" s="67">
        <v>10000000</v>
      </c>
      <c r="D15" s="70">
        <v>9.0000000000000006E-5</v>
      </c>
      <c r="E15" s="71">
        <f t="shared" si="0"/>
        <v>0</v>
      </c>
      <c r="F15" s="69">
        <f t="shared" si="1"/>
        <v>0</v>
      </c>
    </row>
    <row r="16" spans="1:9" s="25" customFormat="1" ht="24" customHeight="1" x14ac:dyDescent="0.2">
      <c r="A16" s="66" t="s">
        <v>13</v>
      </c>
      <c r="B16" s="67">
        <v>10000000</v>
      </c>
      <c r="C16" s="67">
        <v>35000000</v>
      </c>
      <c r="D16" s="70">
        <v>5.0000000000000002E-5</v>
      </c>
      <c r="E16" s="71">
        <f t="shared" si="0"/>
        <v>0</v>
      </c>
      <c r="F16" s="69">
        <f t="shared" si="1"/>
        <v>0</v>
      </c>
    </row>
    <row r="17" spans="1:9" s="25" customFormat="1" ht="24" customHeight="1" x14ac:dyDescent="0.2">
      <c r="A17" s="66" t="s">
        <v>14</v>
      </c>
      <c r="B17" s="67">
        <v>35000000</v>
      </c>
      <c r="C17" s="67">
        <v>50000000</v>
      </c>
      <c r="D17" s="70">
        <v>3.0000000000000001E-5</v>
      </c>
      <c r="E17" s="71">
        <f t="shared" si="0"/>
        <v>0</v>
      </c>
      <c r="F17" s="69">
        <f>ROUND(E17*D17,5)</f>
        <v>0</v>
      </c>
    </row>
    <row r="18" spans="1:9" s="25" customFormat="1" ht="24" customHeight="1" x14ac:dyDescent="0.2">
      <c r="A18" s="66" t="s">
        <v>15</v>
      </c>
      <c r="B18" s="68">
        <v>50000000</v>
      </c>
      <c r="C18" s="68" t="s">
        <v>16</v>
      </c>
      <c r="D18" s="70">
        <v>1.0000000000000001E-5</v>
      </c>
      <c r="E18" s="72">
        <f t="shared" si="0"/>
        <v>0</v>
      </c>
      <c r="F18" s="73">
        <f t="shared" si="1"/>
        <v>0</v>
      </c>
    </row>
    <row r="19" spans="1:9" s="25" customFormat="1" ht="24" customHeight="1" x14ac:dyDescent="0.2">
      <c r="C19" s="27"/>
      <c r="D19" s="27"/>
      <c r="E19" s="27"/>
      <c r="F19" s="81">
        <f>ROUND(IF(SUM(F11:F18)&gt;40000,40000,SUM(F11:F18)),5)</f>
        <v>200</v>
      </c>
      <c r="G19" s="112" t="s">
        <v>154</v>
      </c>
      <c r="H19" s="112"/>
      <c r="I19" s="112"/>
    </row>
    <row r="20" spans="1:9" ht="24" customHeight="1" x14ac:dyDescent="0.2">
      <c r="E20" s="22"/>
      <c r="F20" s="36"/>
      <c r="G20" s="21"/>
      <c r="H20" s="21"/>
    </row>
    <row r="21" spans="1:9" s="25" customFormat="1" ht="24" customHeight="1" x14ac:dyDescent="0.2">
      <c r="A21" s="95" t="s">
        <v>151</v>
      </c>
      <c r="B21" s="95"/>
      <c r="C21" s="95"/>
      <c r="D21" s="95"/>
      <c r="E21" s="95"/>
      <c r="F21" s="95"/>
      <c r="G21" s="95"/>
      <c r="H21" s="95"/>
      <c r="I21" s="95"/>
    </row>
    <row r="22" spans="1:9" ht="24" customHeight="1" x14ac:dyDescent="0.2">
      <c r="A22" s="37"/>
      <c r="B22" s="38"/>
      <c r="C22" s="38"/>
      <c r="D22" s="38"/>
      <c r="E22" s="38"/>
      <c r="H22" s="88"/>
      <c r="I22" s="25"/>
    </row>
    <row r="23" spans="1:9" s="25" customFormat="1" ht="24" customHeight="1" x14ac:dyDescent="0.2">
      <c r="A23" s="99" t="s">
        <v>159</v>
      </c>
      <c r="B23" s="99"/>
      <c r="C23" s="99"/>
      <c r="D23" s="99"/>
      <c r="E23" s="99"/>
      <c r="F23" s="54">
        <f>ROUND($F$19,5)</f>
        <v>200</v>
      </c>
      <c r="H23" s="82"/>
      <c r="I23" s="83"/>
    </row>
    <row r="24" spans="1:9" s="25" customFormat="1" ht="24" customHeight="1" x14ac:dyDescent="0.2">
      <c r="A24" s="99" t="s">
        <v>182</v>
      </c>
      <c r="B24" s="99"/>
      <c r="C24" s="99"/>
      <c r="D24" s="99"/>
      <c r="E24" s="99"/>
      <c r="F24" s="54">
        <f>ROUND(F23-(F23*0.5),5)</f>
        <v>100</v>
      </c>
      <c r="H24" s="82"/>
      <c r="I24" s="84"/>
    </row>
    <row r="25" spans="1:9" s="25" customFormat="1" ht="24" customHeight="1" x14ac:dyDescent="0.2">
      <c r="A25" s="99" t="s">
        <v>160</v>
      </c>
      <c r="B25" s="99"/>
      <c r="C25" s="99"/>
      <c r="D25" s="99"/>
      <c r="E25" s="99"/>
      <c r="F25" s="54">
        <f>ROUND($F$6*F24,5)</f>
        <v>0</v>
      </c>
      <c r="H25" s="82"/>
      <c r="I25" s="86"/>
    </row>
    <row r="26" spans="1:9" s="25" customFormat="1" ht="24" customHeight="1" x14ac:dyDescent="0.2">
      <c r="A26" s="99" t="s">
        <v>162</v>
      </c>
      <c r="B26" s="99"/>
      <c r="C26" s="99"/>
      <c r="D26" s="99"/>
      <c r="E26" s="99"/>
      <c r="F26" s="54">
        <f>ROUND(SUM(F24:F25),5)</f>
        <v>100</v>
      </c>
      <c r="H26" s="82"/>
      <c r="I26" s="83"/>
    </row>
    <row r="27" spans="1:9" s="25" customFormat="1" ht="24" customHeight="1" thickBot="1" x14ac:dyDescent="0.25">
      <c r="A27" s="99" t="s">
        <v>157</v>
      </c>
      <c r="B27" s="99"/>
      <c r="C27" s="99"/>
      <c r="D27" s="99"/>
      <c r="E27" s="99"/>
      <c r="F27" s="56">
        <f>ROUND(F26,2)</f>
        <v>100</v>
      </c>
      <c r="H27" s="85"/>
      <c r="I27" s="83"/>
    </row>
    <row r="28" spans="1:9" s="25" customFormat="1" ht="24" customHeight="1" thickBot="1" x14ac:dyDescent="0.25">
      <c r="A28" s="99" t="s">
        <v>158</v>
      </c>
      <c r="B28" s="99"/>
      <c r="C28" s="99"/>
      <c r="D28" s="99"/>
      <c r="E28" s="100"/>
      <c r="F28" s="64">
        <f>ROUND(F27,0)</f>
        <v>100</v>
      </c>
      <c r="G28" s="110" t="s">
        <v>163</v>
      </c>
      <c r="H28" s="110"/>
      <c r="I28" s="111"/>
    </row>
    <row r="29" spans="1:9" s="25" customFormat="1" ht="24" customHeight="1" x14ac:dyDescent="0.2"/>
    <row r="30" spans="1:9" s="25" customFormat="1" ht="24" customHeight="1" x14ac:dyDescent="0.2">
      <c r="A30" s="95" t="s">
        <v>152</v>
      </c>
      <c r="B30" s="95"/>
      <c r="C30" s="95"/>
      <c r="D30" s="95"/>
      <c r="E30" s="95"/>
      <c r="F30" s="95"/>
      <c r="G30" s="95"/>
      <c r="H30" s="95"/>
      <c r="I30" s="95"/>
    </row>
    <row r="31" spans="1:9" ht="24" customHeight="1" thickBot="1" x14ac:dyDescent="0.25"/>
    <row r="32" spans="1:9" ht="24" customHeight="1" thickBot="1" x14ac:dyDescent="0.25">
      <c r="F32" s="26" t="s">
        <v>164</v>
      </c>
      <c r="G32" s="57"/>
      <c r="H32" s="92" t="s">
        <v>150</v>
      </c>
    </row>
    <row r="33" spans="1:9" ht="24" customHeight="1" x14ac:dyDescent="0.2">
      <c r="H33" s="89"/>
      <c r="I33" s="25"/>
    </row>
    <row r="34" spans="1:9" ht="24" customHeight="1" x14ac:dyDescent="0.2">
      <c r="A34" s="99" t="s">
        <v>159</v>
      </c>
      <c r="B34" s="99"/>
      <c r="C34" s="99"/>
      <c r="D34" s="99"/>
      <c r="E34" s="99"/>
      <c r="F34" s="32">
        <f>ROUND($F$19,5)</f>
        <v>200</v>
      </c>
      <c r="H34" s="82"/>
      <c r="I34" s="88"/>
    </row>
    <row r="35" spans="1:9" ht="24" customHeight="1" x14ac:dyDescent="0.2">
      <c r="A35" s="101" t="s">
        <v>165</v>
      </c>
      <c r="B35" s="101"/>
      <c r="C35" s="101"/>
      <c r="D35" s="101"/>
      <c r="E35" s="101"/>
      <c r="F35" s="32">
        <f>ROUND(IF($F$34*20%&gt;200,200,$F$34*20%),5)</f>
        <v>40</v>
      </c>
      <c r="H35" s="82"/>
      <c r="I35" s="88"/>
    </row>
    <row r="36" spans="1:9" ht="24" customHeight="1" x14ac:dyDescent="0.2">
      <c r="A36" s="101" t="s">
        <v>176</v>
      </c>
      <c r="B36" s="101"/>
      <c r="C36" s="101"/>
      <c r="D36" s="101"/>
      <c r="E36" s="101"/>
      <c r="F36" s="32">
        <f>ROUND($F$35*$G$32,5)</f>
        <v>0</v>
      </c>
      <c r="H36" s="82"/>
      <c r="I36" s="88"/>
    </row>
    <row r="37" spans="1:9" ht="24" customHeight="1" x14ac:dyDescent="0.2">
      <c r="A37" s="101" t="s">
        <v>167</v>
      </c>
      <c r="B37" s="101"/>
      <c r="C37" s="101"/>
      <c r="D37" s="101"/>
      <c r="E37" s="101"/>
      <c r="F37" s="32">
        <f>SUM($F$34+$F$36)</f>
        <v>200</v>
      </c>
      <c r="H37" s="82"/>
      <c r="I37" s="88"/>
    </row>
    <row r="38" spans="1:9" ht="24" customHeight="1" x14ac:dyDescent="0.2">
      <c r="A38" s="99" t="s">
        <v>168</v>
      </c>
      <c r="B38" s="99"/>
      <c r="C38" s="99"/>
      <c r="D38" s="99"/>
      <c r="E38" s="99"/>
      <c r="F38" s="32">
        <f>ROUND($F$37-($F$37*0.5),5)</f>
        <v>100</v>
      </c>
      <c r="G38" s="22"/>
      <c r="H38" s="82"/>
      <c r="I38" s="84"/>
    </row>
    <row r="39" spans="1:9" ht="24" customHeight="1" x14ac:dyDescent="0.2">
      <c r="A39" s="101" t="s">
        <v>160</v>
      </c>
      <c r="B39" s="101"/>
      <c r="C39" s="101"/>
      <c r="D39" s="101"/>
      <c r="E39" s="101"/>
      <c r="F39" s="32">
        <f>ROUND($F$38*$F$6,5)</f>
        <v>0</v>
      </c>
      <c r="H39" s="82"/>
      <c r="I39" s="88"/>
    </row>
    <row r="40" spans="1:9" ht="24" customHeight="1" x14ac:dyDescent="0.2">
      <c r="A40" s="101" t="s">
        <v>169</v>
      </c>
      <c r="B40" s="101"/>
      <c r="C40" s="101"/>
      <c r="D40" s="101"/>
      <c r="E40" s="101"/>
      <c r="F40" s="32">
        <f>ROUND(SUM($F$38+$F$39),5)</f>
        <v>100</v>
      </c>
      <c r="G40" s="22"/>
      <c r="H40" s="82"/>
      <c r="I40" s="86"/>
    </row>
    <row r="41" spans="1:9" ht="24" customHeight="1" thickBot="1" x14ac:dyDescent="0.25">
      <c r="A41" s="99" t="s">
        <v>157</v>
      </c>
      <c r="B41" s="99"/>
      <c r="C41" s="99"/>
      <c r="D41" s="99"/>
      <c r="E41" s="99"/>
      <c r="F41" s="35">
        <f>ROUND($F$40,2)</f>
        <v>100</v>
      </c>
      <c r="H41" s="87"/>
      <c r="I41" s="82"/>
    </row>
    <row r="42" spans="1:9" ht="24" customHeight="1" thickBot="1" x14ac:dyDescent="0.25">
      <c r="A42" s="99" t="s">
        <v>158</v>
      </c>
      <c r="B42" s="99"/>
      <c r="C42" s="99"/>
      <c r="D42" s="99"/>
      <c r="E42" s="100"/>
      <c r="F42" s="64">
        <f>ROUND(F41,0)</f>
        <v>100</v>
      </c>
      <c r="G42" s="110" t="s">
        <v>138</v>
      </c>
      <c r="H42" s="110"/>
      <c r="I42" s="111"/>
    </row>
    <row r="43" spans="1:9" ht="24" customHeight="1" x14ac:dyDescent="0.2">
      <c r="E43" s="24"/>
    </row>
    <row r="44" spans="1:9" s="90" customFormat="1" ht="24" customHeight="1" x14ac:dyDescent="0.2">
      <c r="A44" s="95" t="s">
        <v>177</v>
      </c>
      <c r="B44" s="95"/>
      <c r="C44" s="95"/>
      <c r="D44" s="95"/>
      <c r="E44" s="95"/>
      <c r="F44" s="95"/>
      <c r="G44" s="95"/>
      <c r="H44" s="95"/>
      <c r="I44" s="95"/>
    </row>
    <row r="45" spans="1:9" ht="24" customHeight="1" thickBot="1" x14ac:dyDescent="0.25">
      <c r="A45" s="20"/>
    </row>
    <row r="46" spans="1:9" s="39" customFormat="1" ht="94.5" thickBot="1" x14ac:dyDescent="0.25">
      <c r="A46" s="58" t="s">
        <v>178</v>
      </c>
      <c r="B46" s="41" t="s">
        <v>143</v>
      </c>
      <c r="C46" s="59" t="s">
        <v>179</v>
      </c>
      <c r="D46" s="41" t="s">
        <v>140</v>
      </c>
      <c r="E46" s="41" t="s">
        <v>141</v>
      </c>
      <c r="F46" s="42" t="s">
        <v>133</v>
      </c>
      <c r="G46" s="42" t="s">
        <v>142</v>
      </c>
      <c r="H46" s="41" t="s">
        <v>17</v>
      </c>
      <c r="I46" s="65" t="s">
        <v>139</v>
      </c>
    </row>
    <row r="47" spans="1:9" ht="24" customHeight="1" x14ac:dyDescent="0.2">
      <c r="A47" s="50"/>
      <c r="B47" s="28">
        <f>IF(A47&lt;&gt;"",VLOOKUP(A47,Maggiorazioni!$A$5:$B$114,2,FALSE),0)</f>
        <v>0</v>
      </c>
      <c r="C47" s="43"/>
      <c r="D47" s="48">
        <f>IF(AND(A47&lt;&gt;"",C47&gt;0),IF($F$19*20%&gt;200,200,$F$19*20%),0)</f>
        <v>0</v>
      </c>
      <c r="E47" s="48">
        <f>ROUND((D47*C47),5)</f>
        <v>0</v>
      </c>
      <c r="F47" s="48">
        <f>ROUND((E47-(E47*0.5)),5)</f>
        <v>0</v>
      </c>
      <c r="G47" s="48">
        <f>ROUND((F47*B47+F47),5)</f>
        <v>0</v>
      </c>
      <c r="H47" s="46">
        <f>ROUND(G47,2)</f>
        <v>0</v>
      </c>
      <c r="I47" s="60">
        <f t="shared" ref="I47:I59" si="2">ROUND(H47,0)</f>
        <v>0</v>
      </c>
    </row>
    <row r="48" spans="1:9" ht="24" customHeight="1" x14ac:dyDescent="0.2">
      <c r="A48" s="50"/>
      <c r="B48" s="28">
        <f>IF(A48&lt;&gt;"",VLOOKUP(A48,Maggiorazioni!$A$5:$B$114,2,FALSE),0)</f>
        <v>0</v>
      </c>
      <c r="C48" s="43"/>
      <c r="D48" s="48">
        <f t="shared" ref="D48:D58" si="3">IF(AND(A48&lt;&gt;"",C48&gt;0),IF($F$19*20%&gt;200,200,$F$19*20%),0)</f>
        <v>0</v>
      </c>
      <c r="E48" s="48">
        <f>ROUND((D48*C48),5)</f>
        <v>0</v>
      </c>
      <c r="F48" s="48">
        <f>ROUND((E48-(E48*0.5)),5)</f>
        <v>0</v>
      </c>
      <c r="G48" s="48">
        <f>ROUND((F48*B48+F48),5)</f>
        <v>0</v>
      </c>
      <c r="H48" s="46">
        <f t="shared" ref="H48:H59" si="4">ROUND(G48,2)</f>
        <v>0</v>
      </c>
      <c r="I48" s="60">
        <f t="shared" si="2"/>
        <v>0</v>
      </c>
    </row>
    <row r="49" spans="1:9" ht="24" customHeight="1" x14ac:dyDescent="0.2">
      <c r="A49" s="50"/>
      <c r="B49" s="28">
        <f>IF(A49&lt;&gt;"",VLOOKUP(A49,Maggiorazioni!$A$5:$B$114,2,FALSE),0)</f>
        <v>0</v>
      </c>
      <c r="C49" s="43"/>
      <c r="D49" s="48">
        <f t="shared" si="3"/>
        <v>0</v>
      </c>
      <c r="E49" s="48">
        <f t="shared" ref="E49:E59" si="5">ROUND((D49*C49),5)</f>
        <v>0</v>
      </c>
      <c r="F49" s="48">
        <f t="shared" ref="F49:F59" si="6">ROUND((E49-(E49*0.5)),5)</f>
        <v>0</v>
      </c>
      <c r="G49" s="48">
        <f t="shared" ref="G49:G59" si="7">ROUND((F49*B49+F49),5)</f>
        <v>0</v>
      </c>
      <c r="H49" s="46">
        <f t="shared" si="4"/>
        <v>0</v>
      </c>
      <c r="I49" s="60">
        <f t="shared" si="2"/>
        <v>0</v>
      </c>
    </row>
    <row r="50" spans="1:9" ht="24" customHeight="1" x14ac:dyDescent="0.2">
      <c r="A50" s="50"/>
      <c r="B50" s="28">
        <f>IF(A50&lt;&gt;"",VLOOKUP(A50,Maggiorazioni!$A$5:$B$114,2,FALSE),0)</f>
        <v>0</v>
      </c>
      <c r="C50" s="43"/>
      <c r="D50" s="48">
        <f t="shared" si="3"/>
        <v>0</v>
      </c>
      <c r="E50" s="48">
        <f t="shared" si="5"/>
        <v>0</v>
      </c>
      <c r="F50" s="48">
        <f t="shared" si="6"/>
        <v>0</v>
      </c>
      <c r="G50" s="48">
        <f t="shared" si="7"/>
        <v>0</v>
      </c>
      <c r="H50" s="46">
        <f t="shared" si="4"/>
        <v>0</v>
      </c>
      <c r="I50" s="60">
        <f t="shared" si="2"/>
        <v>0</v>
      </c>
    </row>
    <row r="51" spans="1:9" ht="24" customHeight="1" x14ac:dyDescent="0.2">
      <c r="A51" s="50"/>
      <c r="B51" s="28">
        <f>IF(A51&lt;&gt;"",VLOOKUP(A51,Maggiorazioni!$A$5:$B$114,2,FALSE),0)</f>
        <v>0</v>
      </c>
      <c r="C51" s="43"/>
      <c r="D51" s="48">
        <f t="shared" si="3"/>
        <v>0</v>
      </c>
      <c r="E51" s="48">
        <f t="shared" si="5"/>
        <v>0</v>
      </c>
      <c r="F51" s="48">
        <f t="shared" si="6"/>
        <v>0</v>
      </c>
      <c r="G51" s="48">
        <f t="shared" si="7"/>
        <v>0</v>
      </c>
      <c r="H51" s="46">
        <f t="shared" si="4"/>
        <v>0</v>
      </c>
      <c r="I51" s="60">
        <f t="shared" si="2"/>
        <v>0</v>
      </c>
    </row>
    <row r="52" spans="1:9" ht="24" customHeight="1" x14ac:dyDescent="0.2">
      <c r="A52" s="50"/>
      <c r="B52" s="28">
        <f>IF(A52&lt;&gt;"",VLOOKUP(A52,Maggiorazioni!$A$5:$B$114,2,FALSE),0)</f>
        <v>0</v>
      </c>
      <c r="C52" s="43"/>
      <c r="D52" s="48">
        <f t="shared" si="3"/>
        <v>0</v>
      </c>
      <c r="E52" s="48">
        <f t="shared" si="5"/>
        <v>0</v>
      </c>
      <c r="F52" s="48">
        <f t="shared" si="6"/>
        <v>0</v>
      </c>
      <c r="G52" s="48">
        <f t="shared" si="7"/>
        <v>0</v>
      </c>
      <c r="H52" s="46">
        <f t="shared" si="4"/>
        <v>0</v>
      </c>
      <c r="I52" s="60">
        <f t="shared" si="2"/>
        <v>0</v>
      </c>
    </row>
    <row r="53" spans="1:9" ht="24" customHeight="1" x14ac:dyDescent="0.2">
      <c r="A53" s="50"/>
      <c r="B53" s="28">
        <f>IF(A53&lt;&gt;"",VLOOKUP(A53,Maggiorazioni!$A$5:$B$114,2,FALSE),0)</f>
        <v>0</v>
      </c>
      <c r="C53" s="43"/>
      <c r="D53" s="48">
        <f t="shared" si="3"/>
        <v>0</v>
      </c>
      <c r="E53" s="48">
        <f t="shared" si="5"/>
        <v>0</v>
      </c>
      <c r="F53" s="48">
        <f t="shared" si="6"/>
        <v>0</v>
      </c>
      <c r="G53" s="48">
        <f t="shared" si="7"/>
        <v>0</v>
      </c>
      <c r="H53" s="46">
        <f t="shared" si="4"/>
        <v>0</v>
      </c>
      <c r="I53" s="60">
        <f t="shared" si="2"/>
        <v>0</v>
      </c>
    </row>
    <row r="54" spans="1:9" ht="24" customHeight="1" x14ac:dyDescent="0.2">
      <c r="A54" s="50"/>
      <c r="B54" s="28">
        <f>IF(A54&lt;&gt;"",VLOOKUP(A54,Maggiorazioni!$A$5:$B$114,2,FALSE),0)</f>
        <v>0</v>
      </c>
      <c r="C54" s="43"/>
      <c r="D54" s="48">
        <f t="shared" si="3"/>
        <v>0</v>
      </c>
      <c r="E54" s="48">
        <f t="shared" si="5"/>
        <v>0</v>
      </c>
      <c r="F54" s="48">
        <f t="shared" si="6"/>
        <v>0</v>
      </c>
      <c r="G54" s="48">
        <f t="shared" si="7"/>
        <v>0</v>
      </c>
      <c r="H54" s="46">
        <f t="shared" si="4"/>
        <v>0</v>
      </c>
      <c r="I54" s="60">
        <f t="shared" si="2"/>
        <v>0</v>
      </c>
    </row>
    <row r="55" spans="1:9" ht="24" customHeight="1" x14ac:dyDescent="0.2">
      <c r="A55" s="50"/>
      <c r="B55" s="28">
        <f>IF(A55&lt;&gt;"",VLOOKUP(A55,Maggiorazioni!$A$5:$B$114,2,FALSE),0)</f>
        <v>0</v>
      </c>
      <c r="C55" s="43"/>
      <c r="D55" s="48">
        <f t="shared" si="3"/>
        <v>0</v>
      </c>
      <c r="E55" s="48">
        <f t="shared" si="5"/>
        <v>0</v>
      </c>
      <c r="F55" s="48">
        <f t="shared" si="6"/>
        <v>0</v>
      </c>
      <c r="G55" s="48">
        <f t="shared" si="7"/>
        <v>0</v>
      </c>
      <c r="H55" s="46">
        <f t="shared" si="4"/>
        <v>0</v>
      </c>
      <c r="I55" s="60">
        <f t="shared" si="2"/>
        <v>0</v>
      </c>
    </row>
    <row r="56" spans="1:9" ht="24" customHeight="1" x14ac:dyDescent="0.2">
      <c r="A56" s="50"/>
      <c r="B56" s="28">
        <f>IF(A56&lt;&gt;"",VLOOKUP(A56,Maggiorazioni!$A$5:$B$114,2,FALSE),0)</f>
        <v>0</v>
      </c>
      <c r="C56" s="43"/>
      <c r="D56" s="48">
        <f t="shared" si="3"/>
        <v>0</v>
      </c>
      <c r="E56" s="48">
        <f t="shared" si="5"/>
        <v>0</v>
      </c>
      <c r="F56" s="48">
        <f t="shared" si="6"/>
        <v>0</v>
      </c>
      <c r="G56" s="48">
        <f t="shared" si="7"/>
        <v>0</v>
      </c>
      <c r="H56" s="46">
        <f t="shared" si="4"/>
        <v>0</v>
      </c>
      <c r="I56" s="60">
        <f t="shared" si="2"/>
        <v>0</v>
      </c>
    </row>
    <row r="57" spans="1:9" ht="24" customHeight="1" x14ac:dyDescent="0.2">
      <c r="A57" s="50"/>
      <c r="B57" s="28">
        <f>IF(A57&lt;&gt;"",VLOOKUP(A57,Maggiorazioni!$A$5:$B$114,2,FALSE),0)</f>
        <v>0</v>
      </c>
      <c r="C57" s="43"/>
      <c r="D57" s="48">
        <f t="shared" si="3"/>
        <v>0</v>
      </c>
      <c r="E57" s="48">
        <f t="shared" si="5"/>
        <v>0</v>
      </c>
      <c r="F57" s="48">
        <f t="shared" si="6"/>
        <v>0</v>
      </c>
      <c r="G57" s="48">
        <f t="shared" si="7"/>
        <v>0</v>
      </c>
      <c r="H57" s="46">
        <f t="shared" si="4"/>
        <v>0</v>
      </c>
      <c r="I57" s="60">
        <f t="shared" si="2"/>
        <v>0</v>
      </c>
    </row>
    <row r="58" spans="1:9" ht="24" customHeight="1" x14ac:dyDescent="0.2">
      <c r="A58" s="50"/>
      <c r="B58" s="28">
        <f>IF(A58&lt;&gt;"",VLOOKUP(A58,Maggiorazioni!$A$5:$B$114,2,FALSE),0)</f>
        <v>0</v>
      </c>
      <c r="C58" s="43"/>
      <c r="D58" s="48">
        <f t="shared" si="3"/>
        <v>0</v>
      </c>
      <c r="E58" s="48">
        <f t="shared" si="5"/>
        <v>0</v>
      </c>
      <c r="F58" s="48">
        <f t="shared" si="6"/>
        <v>0</v>
      </c>
      <c r="G58" s="48">
        <f t="shared" si="7"/>
        <v>0</v>
      </c>
      <c r="H58" s="46">
        <f t="shared" si="4"/>
        <v>0</v>
      </c>
      <c r="I58" s="60">
        <f t="shared" si="2"/>
        <v>0</v>
      </c>
    </row>
    <row r="59" spans="1:9" ht="24" customHeight="1" thickBot="1" x14ac:dyDescent="0.25">
      <c r="A59" s="51"/>
      <c r="B59" s="40">
        <f>IF(A59&lt;&gt;"",VLOOKUP(A59,Maggiorazioni!$A$5:$B$114,2,FALSE),0)</f>
        <v>0</v>
      </c>
      <c r="C59" s="91"/>
      <c r="D59" s="49">
        <f t="shared" ref="D59" si="8">IF(AND(A59&lt;&gt;"",C59&gt;0),IF($F$19*20%&gt;200,200,$F$19*20%),0)</f>
        <v>0</v>
      </c>
      <c r="E59" s="49">
        <f t="shared" si="5"/>
        <v>0</v>
      </c>
      <c r="F59" s="49">
        <f t="shared" si="6"/>
        <v>0</v>
      </c>
      <c r="G59" s="49">
        <f t="shared" si="7"/>
        <v>0</v>
      </c>
      <c r="H59" s="47">
        <f t="shared" si="4"/>
        <v>0</v>
      </c>
      <c r="I59" s="61">
        <f t="shared" si="2"/>
        <v>0</v>
      </c>
    </row>
  </sheetData>
  <sheetProtection algorithmName="SHA-512" hashValue="pKHmgTI1hUSeg6u7CJmJZrgSETGWiUPL9a55uYbKhTRUBQIt9KiIGDr+FkSSgvcPTtjg0Ca4At3IcekZxJwS2Q==" saltValue="UJ+em1Oixs3tkUE4evQGCA==" spinCount="100000" sheet="1" objects="1" scenarios="1"/>
  <mergeCells count="27">
    <mergeCell ref="F3:G3"/>
    <mergeCell ref="F4:G4"/>
    <mergeCell ref="F5:G5"/>
    <mergeCell ref="F6:G6"/>
    <mergeCell ref="G42:I42"/>
    <mergeCell ref="A8:I8"/>
    <mergeCell ref="A21:I21"/>
    <mergeCell ref="A30:I30"/>
    <mergeCell ref="A42:E42"/>
    <mergeCell ref="G28:I28"/>
    <mergeCell ref="G19:I19"/>
    <mergeCell ref="A44:I44"/>
    <mergeCell ref="A1:I1"/>
    <mergeCell ref="A23:E23"/>
    <mergeCell ref="A25:E25"/>
    <mergeCell ref="A26:E26"/>
    <mergeCell ref="A24:E24"/>
    <mergeCell ref="A27:E27"/>
    <mergeCell ref="A28:E28"/>
    <mergeCell ref="A34:E34"/>
    <mergeCell ref="A35:E35"/>
    <mergeCell ref="A36:E36"/>
    <mergeCell ref="A37:E37"/>
    <mergeCell ref="A39:E39"/>
    <mergeCell ref="A40:E40"/>
    <mergeCell ref="A38:E38"/>
    <mergeCell ref="A41:E41"/>
  </mergeCells>
  <phoneticPr fontId="0" type="noConversion"/>
  <conditionalFormatting sqref="I47:I59">
    <cfRule type="cellIs" dxfId="3" priority="3" operator="greaterThan">
      <formula>0</formula>
    </cfRule>
  </conditionalFormatting>
  <conditionalFormatting sqref="A47:A59 C47:C59">
    <cfRule type="notContainsBlanks" dxfId="2" priority="1">
      <formula>LEN(TRIM(A47))&gt;0</formula>
    </cfRule>
  </conditionalFormatting>
  <printOptions horizontalCentered="1"/>
  <pageMargins left="0.25" right="0.25" top="0.75" bottom="0.75" header="0.3" footer="0.3"/>
  <pageSetup paperSize="9" scale="44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zoomScale="80" zoomScaleNormal="80" workbookViewId="0">
      <pane ySplit="1" topLeftCell="A2" activePane="bottomLeft" state="frozen"/>
      <selection pane="bottomLeft" activeCell="L12" sqref="L12"/>
    </sheetView>
  </sheetViews>
  <sheetFormatPr defaultColWidth="8.85546875" defaultRowHeight="12.75" x14ac:dyDescent="0.2"/>
  <cols>
    <col min="1" max="1" width="14.7109375" style="18" customWidth="1"/>
    <col min="2" max="2" width="17.85546875" style="18" customWidth="1"/>
    <col min="3" max="3" width="19" style="18" customWidth="1"/>
    <col min="4" max="4" width="18.7109375" style="18" customWidth="1"/>
    <col min="5" max="5" width="19.140625" style="18" customWidth="1"/>
    <col min="6" max="6" width="18.85546875" style="18" customWidth="1"/>
    <col min="7" max="7" width="19.42578125" style="18" customWidth="1"/>
    <col min="8" max="9" width="22.7109375" style="18" customWidth="1"/>
    <col min="10" max="254" width="8.85546875" style="18" customWidth="1"/>
    <col min="255" max="16384" width="8.85546875" style="18"/>
  </cols>
  <sheetData>
    <row r="1" spans="1:9" s="25" customFormat="1" ht="52.5" customHeight="1" thickTop="1" thickBot="1" x14ac:dyDescent="0.25">
      <c r="A1" s="96" t="s">
        <v>175</v>
      </c>
      <c r="B1" s="97"/>
      <c r="C1" s="97"/>
      <c r="D1" s="97"/>
      <c r="E1" s="97"/>
      <c r="F1" s="97"/>
      <c r="G1" s="97"/>
      <c r="H1" s="97"/>
      <c r="I1" s="98"/>
    </row>
    <row r="2" spans="1:9" customFormat="1" ht="24" customHeight="1" thickTop="1" thickBot="1" x14ac:dyDescent="0.25"/>
    <row r="3" spans="1:9" ht="36" customHeight="1" thickBot="1" x14ac:dyDescent="0.25">
      <c r="E3" s="26" t="s">
        <v>172</v>
      </c>
      <c r="F3" s="117"/>
      <c r="G3" s="118"/>
      <c r="H3" s="19" t="s">
        <v>173</v>
      </c>
    </row>
    <row r="4" spans="1:9" ht="36" customHeight="1" thickBot="1" x14ac:dyDescent="0.25">
      <c r="E4" s="26" t="s">
        <v>0</v>
      </c>
      <c r="F4" s="119"/>
      <c r="G4" s="120"/>
      <c r="H4" s="92" t="s">
        <v>149</v>
      </c>
      <c r="I4" s="94" t="str">
        <f>IF(F4=0,"DEVI SCRIVERE LA SIGLA DELLA PROVINCIA!!"," ")</f>
        <v>DEVI SCRIVERE LA SIGLA DELLA PROVINCIA!!</v>
      </c>
    </row>
    <row r="5" spans="1:9" s="25" customFormat="1" ht="36" customHeight="1" thickBot="1" x14ac:dyDescent="0.25">
      <c r="E5" s="34" t="s">
        <v>2</v>
      </c>
      <c r="F5" s="121">
        <f>IF(F4&lt;&gt;"",(VLOOKUP($F$4,Maggiorazioni!$A$5:$B$114,2,FALSE)),0)</f>
        <v>0</v>
      </c>
      <c r="G5" s="122"/>
      <c r="H5" s="88"/>
    </row>
    <row r="6" spans="1:9" s="25" customFormat="1" ht="24" customHeight="1" x14ac:dyDescent="0.2">
      <c r="A6" s="29"/>
      <c r="E6" s="29"/>
      <c r="F6" s="30"/>
      <c r="G6" s="30"/>
    </row>
    <row r="7" spans="1:9" s="25" customFormat="1" ht="24" customHeight="1" x14ac:dyDescent="0.2">
      <c r="A7" s="95" t="s">
        <v>155</v>
      </c>
      <c r="B7" s="95"/>
      <c r="C7" s="95"/>
      <c r="D7" s="95"/>
      <c r="E7" s="95"/>
      <c r="F7" s="95"/>
      <c r="G7" s="95"/>
      <c r="H7" s="95"/>
      <c r="I7" s="95"/>
    </row>
    <row r="8" spans="1:9" s="25" customFormat="1" ht="24" customHeight="1" x14ac:dyDescent="0.2"/>
    <row r="9" spans="1:9" s="25" customFormat="1" ht="24" customHeight="1" x14ac:dyDescent="0.2">
      <c r="A9" s="101" t="s">
        <v>145</v>
      </c>
      <c r="B9" s="101"/>
      <c r="C9" s="101"/>
      <c r="D9" s="101"/>
      <c r="E9" s="101"/>
      <c r="F9" s="54">
        <v>44</v>
      </c>
    </row>
    <row r="10" spans="1:9" s="25" customFormat="1" ht="24" customHeight="1" x14ac:dyDescent="0.2">
      <c r="A10" s="101" t="s">
        <v>144</v>
      </c>
      <c r="B10" s="101"/>
      <c r="C10" s="101"/>
      <c r="D10" s="101"/>
      <c r="E10" s="101"/>
      <c r="F10" s="54">
        <v>100</v>
      </c>
    </row>
    <row r="11" spans="1:9" s="25" customFormat="1" ht="24" customHeight="1" x14ac:dyDescent="0.2">
      <c r="A11" s="101" t="s">
        <v>146</v>
      </c>
      <c r="B11" s="101"/>
      <c r="C11" s="101"/>
      <c r="D11" s="101"/>
      <c r="E11" s="101"/>
      <c r="F11" s="54">
        <v>100</v>
      </c>
    </row>
    <row r="12" spans="1:9" s="25" customFormat="1" ht="24" customHeight="1" x14ac:dyDescent="0.2">
      <c r="A12" s="101" t="s">
        <v>180</v>
      </c>
      <c r="B12" s="101"/>
      <c r="C12" s="101"/>
      <c r="D12" s="101"/>
      <c r="E12" s="101"/>
      <c r="F12" s="54">
        <v>50</v>
      </c>
    </row>
    <row r="13" spans="1:9" s="25" customFormat="1" ht="24" customHeight="1" x14ac:dyDescent="0.2">
      <c r="A13" s="101" t="s">
        <v>181</v>
      </c>
      <c r="B13" s="101"/>
      <c r="C13" s="101"/>
      <c r="D13" s="101"/>
      <c r="E13" s="101"/>
      <c r="F13" s="54">
        <v>100</v>
      </c>
    </row>
    <row r="14" spans="1:9" s="25" customFormat="1" ht="24" customHeight="1" x14ac:dyDescent="0.2">
      <c r="A14" s="101" t="s">
        <v>147</v>
      </c>
      <c r="B14" s="101"/>
      <c r="C14" s="101"/>
      <c r="D14" s="101"/>
      <c r="E14" s="101"/>
      <c r="F14" s="54">
        <v>55</v>
      </c>
    </row>
    <row r="15" spans="1:9" s="25" customFormat="1" ht="24" customHeight="1" x14ac:dyDescent="0.2">
      <c r="A15" s="101" t="s">
        <v>20</v>
      </c>
      <c r="B15" s="101"/>
      <c r="C15" s="101"/>
      <c r="D15" s="101"/>
      <c r="E15" s="101"/>
      <c r="F15" s="54">
        <v>55</v>
      </c>
    </row>
    <row r="16" spans="1:9" s="25" customFormat="1" ht="24" customHeight="1" x14ac:dyDescent="0.2">
      <c r="A16" s="101" t="s">
        <v>148</v>
      </c>
      <c r="B16" s="101"/>
      <c r="C16" s="101"/>
      <c r="D16" s="101"/>
      <c r="E16" s="101"/>
      <c r="F16" s="54">
        <v>15</v>
      </c>
    </row>
    <row r="17" spans="1:9" ht="24" customHeight="1" x14ac:dyDescent="0.2">
      <c r="E17" s="22"/>
      <c r="F17" s="36"/>
      <c r="G17" s="21"/>
      <c r="H17" s="21"/>
    </row>
    <row r="18" spans="1:9" s="25" customFormat="1" ht="24" customHeight="1" x14ac:dyDescent="0.2">
      <c r="A18" s="95" t="s">
        <v>151</v>
      </c>
      <c r="B18" s="95"/>
      <c r="C18" s="95"/>
      <c r="D18" s="95"/>
      <c r="E18" s="95"/>
      <c r="F18" s="95"/>
      <c r="G18" s="95"/>
      <c r="H18" s="95"/>
      <c r="I18" s="95"/>
    </row>
    <row r="19" spans="1:9" ht="24" customHeight="1" thickBot="1" x14ac:dyDescent="0.25">
      <c r="A19" s="37"/>
      <c r="B19" s="38"/>
      <c r="C19" s="38"/>
      <c r="D19" s="38"/>
      <c r="E19" s="38"/>
    </row>
    <row r="20" spans="1:9" s="25" customFormat="1" ht="24" customHeight="1" thickBot="1" x14ac:dyDescent="0.25">
      <c r="A20" s="101" t="s">
        <v>170</v>
      </c>
      <c r="B20" s="101"/>
      <c r="C20" s="101"/>
      <c r="D20" s="101"/>
      <c r="E20" s="101"/>
      <c r="F20" s="52"/>
      <c r="G20" s="92" t="s">
        <v>149</v>
      </c>
      <c r="H20" s="32"/>
      <c r="I20" s="33"/>
    </row>
    <row r="21" spans="1:9" s="25" customFormat="1" ht="24" customHeight="1" x14ac:dyDescent="0.2">
      <c r="A21" s="101" t="s">
        <v>160</v>
      </c>
      <c r="B21" s="101"/>
      <c r="C21" s="101"/>
      <c r="D21" s="101"/>
      <c r="E21" s="101"/>
      <c r="F21" s="54">
        <f>$F$20*$F$5</f>
        <v>0</v>
      </c>
      <c r="H21" s="32"/>
      <c r="I21" s="33"/>
    </row>
    <row r="22" spans="1:9" s="25" customFormat="1" ht="24" customHeight="1" x14ac:dyDescent="0.2">
      <c r="A22" s="101" t="s">
        <v>161</v>
      </c>
      <c r="B22" s="101"/>
      <c r="C22" s="101"/>
      <c r="D22" s="101"/>
      <c r="E22" s="101"/>
      <c r="F22" s="54">
        <f>ROUND(SUM($F$20:$F$21),5)</f>
        <v>0</v>
      </c>
      <c r="H22" s="32"/>
      <c r="I22" s="33"/>
    </row>
    <row r="23" spans="1:9" s="25" customFormat="1" ht="24" customHeight="1" thickBot="1" x14ac:dyDescent="0.25">
      <c r="A23" s="99" t="s">
        <v>157</v>
      </c>
      <c r="B23" s="99"/>
      <c r="C23" s="99"/>
      <c r="D23" s="99"/>
      <c r="E23" s="99"/>
      <c r="F23" s="56">
        <f>ROUND($F$22,2)</f>
        <v>0</v>
      </c>
      <c r="H23" s="31"/>
      <c r="I23" s="33"/>
    </row>
    <row r="24" spans="1:9" s="25" customFormat="1" ht="24" customHeight="1" thickBot="1" x14ac:dyDescent="0.25">
      <c r="A24" s="99" t="s">
        <v>158</v>
      </c>
      <c r="B24" s="99"/>
      <c r="C24" s="99"/>
      <c r="D24" s="99"/>
      <c r="E24" s="100"/>
      <c r="F24" s="64">
        <f>ROUND($F$23,0)</f>
        <v>0</v>
      </c>
      <c r="G24" s="110" t="s">
        <v>137</v>
      </c>
      <c r="H24" s="110"/>
      <c r="I24" s="111"/>
    </row>
    <row r="25" spans="1:9" s="25" customFormat="1" ht="24" customHeight="1" x14ac:dyDescent="0.2"/>
    <row r="26" spans="1:9" s="25" customFormat="1" ht="24" customHeight="1" x14ac:dyDescent="0.2">
      <c r="A26" s="95" t="s">
        <v>152</v>
      </c>
      <c r="B26" s="95"/>
      <c r="C26" s="95"/>
      <c r="D26" s="95"/>
      <c r="E26" s="95"/>
      <c r="F26" s="95"/>
      <c r="G26" s="95"/>
      <c r="H26" s="95"/>
      <c r="I26" s="95"/>
    </row>
    <row r="27" spans="1:9" ht="24" customHeight="1" thickBot="1" x14ac:dyDescent="0.25"/>
    <row r="28" spans="1:9" ht="24" customHeight="1" thickBot="1" x14ac:dyDescent="0.25">
      <c r="E28" s="26" t="s">
        <v>164</v>
      </c>
      <c r="F28" s="53"/>
      <c r="G28" s="92" t="s">
        <v>149</v>
      </c>
    </row>
    <row r="29" spans="1:9" ht="24" customHeight="1" thickBot="1" x14ac:dyDescent="0.25"/>
    <row r="30" spans="1:9" ht="24" customHeight="1" thickBot="1" x14ac:dyDescent="0.25">
      <c r="A30" s="101" t="s">
        <v>170</v>
      </c>
      <c r="B30" s="101"/>
      <c r="C30" s="101"/>
      <c r="D30" s="101"/>
      <c r="E30" s="101"/>
      <c r="F30" s="55"/>
      <c r="G30" s="92" t="s">
        <v>149</v>
      </c>
    </row>
    <row r="31" spans="1:9" ht="24" customHeight="1" x14ac:dyDescent="0.2">
      <c r="A31" s="114" t="s">
        <v>171</v>
      </c>
      <c r="B31" s="114"/>
      <c r="C31" s="114"/>
      <c r="D31" s="114"/>
      <c r="E31" s="114"/>
      <c r="F31" s="54">
        <f>ROUND(($F$30*20/100),5)</f>
        <v>0</v>
      </c>
    </row>
    <row r="32" spans="1:9" ht="24" customHeight="1" x14ac:dyDescent="0.2">
      <c r="A32" s="101" t="s">
        <v>166</v>
      </c>
      <c r="B32" s="101"/>
      <c r="C32" s="101"/>
      <c r="D32" s="101"/>
      <c r="E32" s="101"/>
      <c r="F32" s="54">
        <f>ROUND(($F$31*$F$28),5)</f>
        <v>0</v>
      </c>
    </row>
    <row r="33" spans="1:9" ht="24" customHeight="1" x14ac:dyDescent="0.2">
      <c r="A33" s="101" t="s">
        <v>167</v>
      </c>
      <c r="B33" s="101"/>
      <c r="C33" s="101"/>
      <c r="D33" s="101"/>
      <c r="E33" s="101"/>
      <c r="F33" s="54">
        <f>ROUND(($F$30+$F$32),5)</f>
        <v>0</v>
      </c>
    </row>
    <row r="34" spans="1:9" ht="24" customHeight="1" x14ac:dyDescent="0.2">
      <c r="A34" s="101" t="s">
        <v>160</v>
      </c>
      <c r="B34" s="101"/>
      <c r="C34" s="101"/>
      <c r="D34" s="101"/>
      <c r="E34" s="101"/>
      <c r="F34" s="54">
        <f>ROUND(($F$33*$F$5),5)</f>
        <v>0</v>
      </c>
    </row>
    <row r="35" spans="1:9" ht="24" customHeight="1" x14ac:dyDescent="0.2">
      <c r="A35" s="101" t="s">
        <v>169</v>
      </c>
      <c r="B35" s="101"/>
      <c r="C35" s="101"/>
      <c r="D35" s="101"/>
      <c r="E35" s="101"/>
      <c r="F35" s="54">
        <f>ROUND(($F$34+$F$33),5)</f>
        <v>0</v>
      </c>
      <c r="G35" s="22"/>
    </row>
    <row r="36" spans="1:9" ht="24" customHeight="1" thickBot="1" x14ac:dyDescent="0.25">
      <c r="A36" s="99" t="s">
        <v>157</v>
      </c>
      <c r="B36" s="99"/>
      <c r="C36" s="99"/>
      <c r="D36" s="99"/>
      <c r="E36" s="99"/>
      <c r="F36" s="56">
        <f>ROUND($F$35,2)</f>
        <v>0</v>
      </c>
      <c r="I36" s="23"/>
    </row>
    <row r="37" spans="1:9" ht="24" customHeight="1" thickBot="1" x14ac:dyDescent="0.25">
      <c r="A37" s="99" t="s">
        <v>158</v>
      </c>
      <c r="B37" s="99"/>
      <c r="C37" s="99"/>
      <c r="D37" s="99"/>
      <c r="E37" s="100"/>
      <c r="F37" s="64">
        <f>ROUND($F$36,0)</f>
        <v>0</v>
      </c>
      <c r="G37" s="115" t="s">
        <v>138</v>
      </c>
      <c r="H37" s="115"/>
      <c r="I37" s="116"/>
    </row>
    <row r="38" spans="1:9" ht="24" customHeight="1" x14ac:dyDescent="0.2">
      <c r="E38" s="24"/>
    </row>
    <row r="39" spans="1:9" s="25" customFormat="1" ht="24" customHeight="1" x14ac:dyDescent="0.2">
      <c r="A39" s="113" t="s">
        <v>153</v>
      </c>
      <c r="B39" s="113"/>
      <c r="C39" s="113"/>
      <c r="D39" s="113"/>
      <c r="E39" s="113"/>
      <c r="F39" s="113"/>
      <c r="G39" s="113"/>
      <c r="H39" s="113"/>
      <c r="I39" s="113"/>
    </row>
    <row r="40" spans="1:9" ht="24" customHeight="1" thickBot="1" x14ac:dyDescent="0.25">
      <c r="A40" s="20"/>
    </row>
    <row r="41" spans="1:9" s="39" customFormat="1" ht="94.5" thickBot="1" x14ac:dyDescent="0.25">
      <c r="A41" s="62" t="s">
        <v>178</v>
      </c>
      <c r="B41" s="41" t="s">
        <v>143</v>
      </c>
      <c r="C41" s="63" t="s">
        <v>179</v>
      </c>
      <c r="D41" s="41" t="s">
        <v>140</v>
      </c>
      <c r="E41" s="41" t="s">
        <v>141</v>
      </c>
      <c r="F41" s="42" t="s">
        <v>142</v>
      </c>
      <c r="G41" s="41" t="s">
        <v>17</v>
      </c>
      <c r="H41" s="65" t="s">
        <v>139</v>
      </c>
    </row>
    <row r="42" spans="1:9" ht="24" customHeight="1" x14ac:dyDescent="0.2">
      <c r="A42" s="50"/>
      <c r="B42" s="28">
        <f>IF(A42&lt;&gt;"",VLOOKUP(A42,Maggiorazioni!$A$5:$B$114,2,FALSE),0)</f>
        <v>0</v>
      </c>
      <c r="C42" s="43"/>
      <c r="D42" s="48">
        <f>IF(AND(A42&lt;&gt;"",C42&gt;0),($F$31),0)</f>
        <v>0</v>
      </c>
      <c r="E42" s="48">
        <f>ROUND((D42*C42),5)</f>
        <v>0</v>
      </c>
      <c r="F42" s="48">
        <f>ROUND(((E42*B42)+E42),5)</f>
        <v>0</v>
      </c>
      <c r="G42" s="46">
        <f>ROUND(F42,2)</f>
        <v>0</v>
      </c>
      <c r="H42" s="60">
        <f>ROUND(G42,0)</f>
        <v>0</v>
      </c>
    </row>
    <row r="43" spans="1:9" ht="24" customHeight="1" x14ac:dyDescent="0.2">
      <c r="A43" s="50"/>
      <c r="B43" s="28">
        <f>IF(A43&lt;&gt;"",VLOOKUP(A43,Maggiorazioni!$A$5:$B$114,2,FALSE),0)</f>
        <v>0</v>
      </c>
      <c r="C43" s="43"/>
      <c r="D43" s="48">
        <f t="shared" ref="D43:D54" si="0">IF(AND(A43&lt;&gt;"",C43&gt;0),($F$31),0)</f>
        <v>0</v>
      </c>
      <c r="E43" s="48">
        <f t="shared" ref="E43:E54" si="1">ROUND((D43*C43),5)</f>
        <v>0</v>
      </c>
      <c r="F43" s="48">
        <f t="shared" ref="F43:F54" si="2">ROUND(((E43*B43)+E43),5)</f>
        <v>0</v>
      </c>
      <c r="G43" s="46">
        <f t="shared" ref="G43:G54" si="3">ROUND(F43,2)</f>
        <v>0</v>
      </c>
      <c r="H43" s="60">
        <f t="shared" ref="H43:H54" si="4">ROUND(G43,0)</f>
        <v>0</v>
      </c>
    </row>
    <row r="44" spans="1:9" ht="24" customHeight="1" x14ac:dyDescent="0.2">
      <c r="A44" s="50"/>
      <c r="B44" s="28">
        <f>IF(A44&lt;&gt;"",VLOOKUP(A44,Maggiorazioni!$A$5:$B$114,2,FALSE),0)</f>
        <v>0</v>
      </c>
      <c r="C44" s="43"/>
      <c r="D44" s="48">
        <f t="shared" si="0"/>
        <v>0</v>
      </c>
      <c r="E44" s="48">
        <f t="shared" si="1"/>
        <v>0</v>
      </c>
      <c r="F44" s="48">
        <f t="shared" si="2"/>
        <v>0</v>
      </c>
      <c r="G44" s="46">
        <f t="shared" si="3"/>
        <v>0</v>
      </c>
      <c r="H44" s="60">
        <f t="shared" si="4"/>
        <v>0</v>
      </c>
    </row>
    <row r="45" spans="1:9" ht="24" customHeight="1" x14ac:dyDescent="0.2">
      <c r="A45" s="50"/>
      <c r="B45" s="28">
        <f>IF(A45&lt;&gt;"",VLOOKUP(A45,Maggiorazioni!$A$5:$B$114,2,FALSE),0)</f>
        <v>0</v>
      </c>
      <c r="C45" s="44"/>
      <c r="D45" s="48">
        <f t="shared" si="0"/>
        <v>0</v>
      </c>
      <c r="E45" s="48">
        <f t="shared" si="1"/>
        <v>0</v>
      </c>
      <c r="F45" s="48">
        <f t="shared" si="2"/>
        <v>0</v>
      </c>
      <c r="G45" s="46">
        <f t="shared" si="3"/>
        <v>0</v>
      </c>
      <c r="H45" s="60">
        <f t="shared" si="4"/>
        <v>0</v>
      </c>
    </row>
    <row r="46" spans="1:9" ht="24" customHeight="1" x14ac:dyDescent="0.2">
      <c r="A46" s="50"/>
      <c r="B46" s="28">
        <f>IF(A46&lt;&gt;"",VLOOKUP(A46,Maggiorazioni!$A$5:$B$114,2,FALSE),0)</f>
        <v>0</v>
      </c>
      <c r="C46" s="44"/>
      <c r="D46" s="48">
        <f t="shared" si="0"/>
        <v>0</v>
      </c>
      <c r="E46" s="48">
        <f t="shared" si="1"/>
        <v>0</v>
      </c>
      <c r="F46" s="48">
        <f t="shared" si="2"/>
        <v>0</v>
      </c>
      <c r="G46" s="46">
        <f t="shared" si="3"/>
        <v>0</v>
      </c>
      <c r="H46" s="60">
        <f t="shared" si="4"/>
        <v>0</v>
      </c>
    </row>
    <row r="47" spans="1:9" ht="24" customHeight="1" x14ac:dyDescent="0.2">
      <c r="A47" s="50"/>
      <c r="B47" s="28">
        <f>IF(A47&lt;&gt;"",VLOOKUP(A47,Maggiorazioni!$A$5:$B$114,2,FALSE),0)</f>
        <v>0</v>
      </c>
      <c r="C47" s="44"/>
      <c r="D47" s="48">
        <f t="shared" si="0"/>
        <v>0</v>
      </c>
      <c r="E47" s="48">
        <f t="shared" si="1"/>
        <v>0</v>
      </c>
      <c r="F47" s="48">
        <f t="shared" si="2"/>
        <v>0</v>
      </c>
      <c r="G47" s="46">
        <f t="shared" si="3"/>
        <v>0</v>
      </c>
      <c r="H47" s="60">
        <f t="shared" si="4"/>
        <v>0</v>
      </c>
    </row>
    <row r="48" spans="1:9" ht="24" customHeight="1" x14ac:dyDescent="0.2">
      <c r="A48" s="50"/>
      <c r="B48" s="28">
        <f>IF(A48&lt;&gt;"",VLOOKUP(A48,Maggiorazioni!$A$5:$B$114,2,FALSE),0)</f>
        <v>0</v>
      </c>
      <c r="C48" s="44"/>
      <c r="D48" s="48">
        <f t="shared" si="0"/>
        <v>0</v>
      </c>
      <c r="E48" s="48">
        <f t="shared" si="1"/>
        <v>0</v>
      </c>
      <c r="F48" s="48">
        <f t="shared" si="2"/>
        <v>0</v>
      </c>
      <c r="G48" s="46">
        <f t="shared" si="3"/>
        <v>0</v>
      </c>
      <c r="H48" s="60">
        <f t="shared" si="4"/>
        <v>0</v>
      </c>
    </row>
    <row r="49" spans="1:8" ht="24" customHeight="1" x14ac:dyDescent="0.2">
      <c r="A49" s="50"/>
      <c r="B49" s="28">
        <f>IF(A49&lt;&gt;"",VLOOKUP(A49,Maggiorazioni!$A$5:$B$114,2,FALSE),0)</f>
        <v>0</v>
      </c>
      <c r="C49" s="44"/>
      <c r="D49" s="48">
        <f t="shared" si="0"/>
        <v>0</v>
      </c>
      <c r="E49" s="48">
        <f t="shared" si="1"/>
        <v>0</v>
      </c>
      <c r="F49" s="48">
        <f t="shared" si="2"/>
        <v>0</v>
      </c>
      <c r="G49" s="46">
        <f t="shared" si="3"/>
        <v>0</v>
      </c>
      <c r="H49" s="60">
        <f t="shared" si="4"/>
        <v>0</v>
      </c>
    </row>
    <row r="50" spans="1:8" ht="24" customHeight="1" x14ac:dyDescent="0.2">
      <c r="A50" s="50"/>
      <c r="B50" s="28">
        <f>IF(A50&lt;&gt;"",VLOOKUP(A50,Maggiorazioni!$A$5:$B$114,2,FALSE),0)</f>
        <v>0</v>
      </c>
      <c r="C50" s="44"/>
      <c r="D50" s="48">
        <f t="shared" si="0"/>
        <v>0</v>
      </c>
      <c r="E50" s="48">
        <f t="shared" si="1"/>
        <v>0</v>
      </c>
      <c r="F50" s="48">
        <f t="shared" si="2"/>
        <v>0</v>
      </c>
      <c r="G50" s="46">
        <f t="shared" si="3"/>
        <v>0</v>
      </c>
      <c r="H50" s="60">
        <f t="shared" si="4"/>
        <v>0</v>
      </c>
    </row>
    <row r="51" spans="1:8" ht="24" customHeight="1" x14ac:dyDescent="0.2">
      <c r="A51" s="50"/>
      <c r="B51" s="28">
        <f>IF(A51&lt;&gt;"",VLOOKUP(A51,Maggiorazioni!$A$5:$B$114,2,FALSE),0)</f>
        <v>0</v>
      </c>
      <c r="C51" s="44"/>
      <c r="D51" s="48">
        <f t="shared" si="0"/>
        <v>0</v>
      </c>
      <c r="E51" s="48">
        <f t="shared" si="1"/>
        <v>0</v>
      </c>
      <c r="F51" s="48">
        <f t="shared" si="2"/>
        <v>0</v>
      </c>
      <c r="G51" s="46">
        <f t="shared" si="3"/>
        <v>0</v>
      </c>
      <c r="H51" s="60">
        <f t="shared" si="4"/>
        <v>0</v>
      </c>
    </row>
    <row r="52" spans="1:8" ht="24" customHeight="1" x14ac:dyDescent="0.2">
      <c r="A52" s="50"/>
      <c r="B52" s="28">
        <f>IF(A52&lt;&gt;"",VLOOKUP(A52,Maggiorazioni!$A$5:$B$114,2,FALSE),0)</f>
        <v>0</v>
      </c>
      <c r="C52" s="44"/>
      <c r="D52" s="48">
        <f t="shared" si="0"/>
        <v>0</v>
      </c>
      <c r="E52" s="48">
        <f t="shared" si="1"/>
        <v>0</v>
      </c>
      <c r="F52" s="48">
        <f t="shared" si="2"/>
        <v>0</v>
      </c>
      <c r="G52" s="46">
        <f t="shared" si="3"/>
        <v>0</v>
      </c>
      <c r="H52" s="60">
        <f t="shared" si="4"/>
        <v>0</v>
      </c>
    </row>
    <row r="53" spans="1:8" ht="24" customHeight="1" x14ac:dyDescent="0.2">
      <c r="A53" s="50"/>
      <c r="B53" s="28">
        <f>IF(A53&lt;&gt;"",VLOOKUP(A53,Maggiorazioni!$A$5:$B$114,2,FALSE),0)</f>
        <v>0</v>
      </c>
      <c r="C53" s="44"/>
      <c r="D53" s="48">
        <f t="shared" si="0"/>
        <v>0</v>
      </c>
      <c r="E53" s="48">
        <f t="shared" si="1"/>
        <v>0</v>
      </c>
      <c r="F53" s="48">
        <f t="shared" si="2"/>
        <v>0</v>
      </c>
      <c r="G53" s="46">
        <f t="shared" si="3"/>
        <v>0</v>
      </c>
      <c r="H53" s="60">
        <f t="shared" si="4"/>
        <v>0</v>
      </c>
    </row>
    <row r="54" spans="1:8" ht="24" customHeight="1" thickBot="1" x14ac:dyDescent="0.25">
      <c r="A54" s="51"/>
      <c r="B54" s="40">
        <f>IF(A54&lt;&gt;"",VLOOKUP(A54,Maggiorazioni!$A$5:$B$114,2,FALSE),0)</f>
        <v>0</v>
      </c>
      <c r="C54" s="45"/>
      <c r="D54" s="49">
        <f t="shared" si="0"/>
        <v>0</v>
      </c>
      <c r="E54" s="49">
        <f t="shared" si="1"/>
        <v>0</v>
      </c>
      <c r="F54" s="49">
        <f t="shared" si="2"/>
        <v>0</v>
      </c>
      <c r="G54" s="47">
        <f t="shared" si="3"/>
        <v>0</v>
      </c>
      <c r="H54" s="61">
        <f t="shared" si="4"/>
        <v>0</v>
      </c>
    </row>
  </sheetData>
  <sheetProtection algorithmName="SHA-512" hashValue="FkoIIzwwp4TnhPxncPl2go920OMgYW4CN4MapR3h6QGAbDb7ExE5AXrIySs//vF/OY8OR/Ha/1hcXYZ59F/qQw==" saltValue="OKNiwMw07NMsIGP0SCZHJw==" spinCount="100000" sheet="1" objects="1" scenarios="1"/>
  <mergeCells count="31">
    <mergeCell ref="A37:E37"/>
    <mergeCell ref="A1:I1"/>
    <mergeCell ref="A7:I7"/>
    <mergeCell ref="A18:I18"/>
    <mergeCell ref="G24:I24"/>
    <mergeCell ref="A26:I26"/>
    <mergeCell ref="A20:E20"/>
    <mergeCell ref="A21:E21"/>
    <mergeCell ref="A22:E22"/>
    <mergeCell ref="A23:E23"/>
    <mergeCell ref="A24:E24"/>
    <mergeCell ref="G37:I37"/>
    <mergeCell ref="F3:G3"/>
    <mergeCell ref="F4:G4"/>
    <mergeCell ref="F5:G5"/>
    <mergeCell ref="A39:I39"/>
    <mergeCell ref="A9:E9"/>
    <mergeCell ref="A10:E10"/>
    <mergeCell ref="A11:E11"/>
    <mergeCell ref="A12:E12"/>
    <mergeCell ref="A13:E13"/>
    <mergeCell ref="A14:E14"/>
    <mergeCell ref="A15:E15"/>
    <mergeCell ref="A16:E16"/>
    <mergeCell ref="A30:E30"/>
    <mergeCell ref="A31:E31"/>
    <mergeCell ref="A32:E32"/>
    <mergeCell ref="A33:E33"/>
    <mergeCell ref="A34:E34"/>
    <mergeCell ref="A35:E35"/>
    <mergeCell ref="A36:E36"/>
  </mergeCells>
  <conditionalFormatting sqref="H42:H54">
    <cfRule type="cellIs" dxfId="1" priority="3" operator="greaterThan">
      <formula>0</formula>
    </cfRule>
  </conditionalFormatting>
  <conditionalFormatting sqref="A42:A54 C42:C54">
    <cfRule type="notContainsBlanks" dxfId="0" priority="1">
      <formula>LEN(TRIM(A42))&gt;0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7"/>
  <sheetViews>
    <sheetView topLeftCell="A96" workbookViewId="0"/>
  </sheetViews>
  <sheetFormatPr defaultRowHeight="15" x14ac:dyDescent="0.3"/>
  <cols>
    <col min="1" max="1" width="16.5703125" style="1" customWidth="1"/>
    <col min="2" max="2" width="16.5703125" style="2" customWidth="1"/>
    <col min="3" max="3" width="7.5703125" style="2" customWidth="1"/>
    <col min="4" max="4" width="16.5703125" style="2" customWidth="1"/>
    <col min="5" max="5" width="16.5703125" customWidth="1"/>
    <col min="6" max="6" width="15.85546875" customWidth="1"/>
    <col min="7" max="7" width="12.7109375" style="17" bestFit="1" customWidth="1"/>
    <col min="8" max="8" width="14.7109375" style="17" bestFit="1" customWidth="1"/>
    <col min="9" max="9" width="11.85546875" style="17" bestFit="1" customWidth="1"/>
    <col min="10" max="10" width="13.28515625" style="17" bestFit="1" customWidth="1"/>
  </cols>
  <sheetData>
    <row r="2" spans="1:10" s="5" customFormat="1" ht="18" x14ac:dyDescent="0.35">
      <c r="A2" s="3" t="s">
        <v>21</v>
      </c>
      <c r="B2" s="4"/>
      <c r="C2" s="4"/>
      <c r="D2" s="4"/>
      <c r="G2" s="16"/>
      <c r="H2" s="16"/>
      <c r="I2" s="16"/>
      <c r="J2" s="16"/>
    </row>
    <row r="4" spans="1:10" x14ac:dyDescent="0.3">
      <c r="A4" s="6" t="s">
        <v>22</v>
      </c>
      <c r="B4" s="7" t="s">
        <v>23</v>
      </c>
      <c r="C4" s="8"/>
      <c r="D4" s="6" t="s">
        <v>22</v>
      </c>
      <c r="E4" s="7" t="s">
        <v>24</v>
      </c>
    </row>
    <row r="5" spans="1:10" x14ac:dyDescent="0.3">
      <c r="A5" s="17" t="s">
        <v>26</v>
      </c>
      <c r="B5" s="10">
        <v>0.2</v>
      </c>
      <c r="C5" s="11"/>
      <c r="D5" s="9" t="s">
        <v>26</v>
      </c>
      <c r="E5" s="10">
        <v>0.2</v>
      </c>
    </row>
    <row r="6" spans="1:10" x14ac:dyDescent="0.3">
      <c r="A6" s="17" t="s">
        <v>25</v>
      </c>
      <c r="B6" s="10">
        <v>0.2</v>
      </c>
      <c r="C6" s="11"/>
      <c r="D6" s="9" t="s">
        <v>25</v>
      </c>
      <c r="E6" s="10">
        <v>0.2</v>
      </c>
    </row>
    <row r="7" spans="1:10" x14ac:dyDescent="0.3">
      <c r="A7" s="17" t="s">
        <v>27</v>
      </c>
      <c r="B7" s="10">
        <v>0.2</v>
      </c>
      <c r="C7" s="11"/>
      <c r="D7" s="9" t="s">
        <v>27</v>
      </c>
      <c r="E7" s="10">
        <v>0.2</v>
      </c>
    </row>
    <row r="8" spans="1:10" x14ac:dyDescent="0.3">
      <c r="A8" s="17" t="s">
        <v>28</v>
      </c>
      <c r="B8" s="10">
        <v>0.2</v>
      </c>
      <c r="C8" s="11"/>
      <c r="D8" s="9" t="s">
        <v>28</v>
      </c>
      <c r="E8" s="10">
        <v>0.2</v>
      </c>
    </row>
    <row r="9" spans="1:10" x14ac:dyDescent="0.3">
      <c r="A9" s="17" t="s">
        <v>29</v>
      </c>
      <c r="B9" s="10">
        <v>0.2</v>
      </c>
      <c r="C9" s="11"/>
      <c r="D9" s="9" t="s">
        <v>29</v>
      </c>
      <c r="E9" s="10">
        <v>0.2</v>
      </c>
    </row>
    <row r="10" spans="1:10" x14ac:dyDescent="0.3">
      <c r="A10" s="17" t="s">
        <v>30</v>
      </c>
      <c r="B10" s="10">
        <v>0.2</v>
      </c>
      <c r="C10" s="11"/>
      <c r="D10" s="9" t="s">
        <v>30</v>
      </c>
      <c r="E10" s="10">
        <v>0.2</v>
      </c>
    </row>
    <row r="11" spans="1:10" x14ac:dyDescent="0.3">
      <c r="A11" s="17" t="s">
        <v>31</v>
      </c>
      <c r="B11" s="10">
        <v>0.2</v>
      </c>
      <c r="C11" s="11"/>
      <c r="D11" s="9" t="s">
        <v>31</v>
      </c>
      <c r="E11" s="10">
        <v>0.2</v>
      </c>
    </row>
    <row r="12" spans="1:10" x14ac:dyDescent="0.3">
      <c r="A12" s="17" t="s">
        <v>32</v>
      </c>
      <c r="B12" s="10">
        <v>0.2</v>
      </c>
      <c r="C12" s="11"/>
      <c r="D12" s="9" t="s">
        <v>32</v>
      </c>
      <c r="E12" s="10">
        <v>0.2</v>
      </c>
    </row>
    <row r="13" spans="1:10" x14ac:dyDescent="0.3">
      <c r="A13" s="17" t="s">
        <v>33</v>
      </c>
      <c r="B13" s="10">
        <v>0.2</v>
      </c>
      <c r="C13" s="11"/>
      <c r="D13" s="9" t="s">
        <v>33</v>
      </c>
      <c r="E13" s="10">
        <v>0.2</v>
      </c>
    </row>
    <row r="14" spans="1:10" x14ac:dyDescent="0.3">
      <c r="A14" s="17" t="s">
        <v>34</v>
      </c>
      <c r="B14" s="10">
        <v>0.2</v>
      </c>
      <c r="C14" s="11"/>
      <c r="D14" s="9" t="s">
        <v>34</v>
      </c>
      <c r="E14" s="10">
        <v>0.2</v>
      </c>
    </row>
    <row r="15" spans="1:10" x14ac:dyDescent="0.3">
      <c r="A15" s="17" t="s">
        <v>35</v>
      </c>
      <c r="B15" s="10">
        <v>0.2</v>
      </c>
      <c r="C15" s="11"/>
      <c r="D15" s="9" t="s">
        <v>35</v>
      </c>
      <c r="E15" s="10">
        <v>0.2</v>
      </c>
    </row>
    <row r="16" spans="1:10" x14ac:dyDescent="0.3">
      <c r="A16" s="17" t="s">
        <v>36</v>
      </c>
      <c r="B16" s="10">
        <v>0.2</v>
      </c>
      <c r="C16" s="11"/>
      <c r="D16" s="9" t="s">
        <v>36</v>
      </c>
      <c r="E16" s="10">
        <v>0.2</v>
      </c>
    </row>
    <row r="17" spans="1:5" x14ac:dyDescent="0.3">
      <c r="A17" s="17" t="s">
        <v>37</v>
      </c>
      <c r="B17" s="10">
        <v>0.2</v>
      </c>
      <c r="C17" s="11"/>
      <c r="D17" s="9" t="s">
        <v>37</v>
      </c>
      <c r="E17" s="10">
        <v>0.2</v>
      </c>
    </row>
    <row r="18" spans="1:5" x14ac:dyDescent="0.3">
      <c r="A18" s="17" t="s">
        <v>38</v>
      </c>
      <c r="B18" s="10">
        <v>0.2</v>
      </c>
      <c r="C18" s="11"/>
      <c r="D18" s="9" t="s">
        <v>38</v>
      </c>
      <c r="E18" s="10">
        <v>0.2</v>
      </c>
    </row>
    <row r="19" spans="1:5" x14ac:dyDescent="0.3">
      <c r="A19" s="17" t="s">
        <v>39</v>
      </c>
      <c r="B19" s="10">
        <v>0.2</v>
      </c>
      <c r="C19" s="11"/>
      <c r="D19" s="9" t="s">
        <v>39</v>
      </c>
      <c r="E19" s="10">
        <v>0.2</v>
      </c>
    </row>
    <row r="20" spans="1:5" x14ac:dyDescent="0.3">
      <c r="A20" s="17" t="s">
        <v>40</v>
      </c>
      <c r="B20" s="10">
        <v>0.2</v>
      </c>
      <c r="C20" s="11"/>
      <c r="D20" s="9" t="s">
        <v>40</v>
      </c>
      <c r="E20" s="10">
        <v>0.2</v>
      </c>
    </row>
    <row r="21" spans="1:5" x14ac:dyDescent="0.3">
      <c r="A21" s="17" t="s">
        <v>41</v>
      </c>
      <c r="B21" s="10">
        <v>0.2</v>
      </c>
      <c r="C21" s="11"/>
      <c r="D21" s="9" t="s">
        <v>41</v>
      </c>
      <c r="E21" s="10">
        <v>0.2</v>
      </c>
    </row>
    <row r="22" spans="1:5" x14ac:dyDescent="0.3">
      <c r="A22" s="17" t="s">
        <v>42</v>
      </c>
      <c r="B22" s="10">
        <v>0.2</v>
      </c>
      <c r="C22" s="11"/>
      <c r="D22" s="9" t="s">
        <v>42</v>
      </c>
      <c r="E22" s="10">
        <v>0.2</v>
      </c>
    </row>
    <row r="23" spans="1:5" x14ac:dyDescent="0.3">
      <c r="A23" s="17" t="s">
        <v>43</v>
      </c>
      <c r="B23" s="10">
        <v>0.2</v>
      </c>
      <c r="C23" s="11"/>
      <c r="D23" s="9" t="s">
        <v>43</v>
      </c>
      <c r="E23" s="10">
        <v>0.2</v>
      </c>
    </row>
    <row r="24" spans="1:5" x14ac:dyDescent="0.3">
      <c r="A24" s="17" t="s">
        <v>44</v>
      </c>
      <c r="B24" s="10">
        <v>0.2</v>
      </c>
      <c r="C24" s="11"/>
      <c r="D24" s="9" t="s">
        <v>44</v>
      </c>
      <c r="E24" s="10">
        <v>0.2</v>
      </c>
    </row>
    <row r="25" spans="1:5" x14ac:dyDescent="0.3">
      <c r="A25" s="17" t="s">
        <v>45</v>
      </c>
      <c r="B25" s="10">
        <v>0.2</v>
      </c>
      <c r="C25" s="11"/>
      <c r="D25" s="9" t="s">
        <v>45</v>
      </c>
      <c r="E25" s="10">
        <v>0.2</v>
      </c>
    </row>
    <row r="26" spans="1:5" x14ac:dyDescent="0.3">
      <c r="A26" s="17" t="s">
        <v>46</v>
      </c>
      <c r="B26" s="10">
        <v>0.2</v>
      </c>
      <c r="C26" s="11"/>
      <c r="D26" s="9" t="s">
        <v>46</v>
      </c>
      <c r="E26" s="10">
        <v>0.2</v>
      </c>
    </row>
    <row r="27" spans="1:5" x14ac:dyDescent="0.3">
      <c r="A27" s="17" t="s">
        <v>47</v>
      </c>
      <c r="B27" s="10">
        <v>0.2</v>
      </c>
      <c r="C27" s="11"/>
      <c r="D27" s="9" t="s">
        <v>47</v>
      </c>
      <c r="E27" s="10">
        <v>0.2</v>
      </c>
    </row>
    <row r="28" spans="1:5" x14ac:dyDescent="0.3">
      <c r="A28" s="17" t="s">
        <v>48</v>
      </c>
      <c r="B28" s="10">
        <v>0.2</v>
      </c>
      <c r="C28" s="11"/>
      <c r="D28" s="9" t="s">
        <v>48</v>
      </c>
      <c r="E28" s="10">
        <v>0.2</v>
      </c>
    </row>
    <row r="29" spans="1:5" x14ac:dyDescent="0.3">
      <c r="A29" s="17" t="s">
        <v>49</v>
      </c>
      <c r="B29" s="10">
        <v>0.2</v>
      </c>
      <c r="C29" s="11"/>
      <c r="D29" s="9" t="s">
        <v>49</v>
      </c>
      <c r="E29" s="10">
        <v>0.2</v>
      </c>
    </row>
    <row r="30" spans="1:5" x14ac:dyDescent="0.3">
      <c r="A30" s="17" t="s">
        <v>50</v>
      </c>
      <c r="B30" s="10">
        <v>0.2</v>
      </c>
      <c r="C30" s="11"/>
      <c r="D30" s="9" t="s">
        <v>50</v>
      </c>
      <c r="E30" s="10">
        <v>0.2</v>
      </c>
    </row>
    <row r="31" spans="1:5" x14ac:dyDescent="0.3">
      <c r="A31" s="17" t="s">
        <v>51</v>
      </c>
      <c r="B31" s="10">
        <v>0.2</v>
      </c>
      <c r="C31" s="11"/>
      <c r="D31" s="9" t="s">
        <v>51</v>
      </c>
      <c r="E31" s="10">
        <v>0.2</v>
      </c>
    </row>
    <row r="32" spans="1:5" x14ac:dyDescent="0.3">
      <c r="A32" s="17" t="s">
        <v>52</v>
      </c>
      <c r="B32" s="10">
        <v>0.2</v>
      </c>
      <c r="C32" s="11"/>
      <c r="D32" s="9" t="s">
        <v>52</v>
      </c>
      <c r="E32" s="10">
        <v>0.2</v>
      </c>
    </row>
    <row r="33" spans="1:5" x14ac:dyDescent="0.3">
      <c r="A33" s="17" t="s">
        <v>53</v>
      </c>
      <c r="B33" s="10">
        <v>0.2</v>
      </c>
      <c r="C33" s="11"/>
      <c r="D33" s="9" t="s">
        <v>53</v>
      </c>
      <c r="E33" s="10">
        <v>0.2</v>
      </c>
    </row>
    <row r="34" spans="1:5" x14ac:dyDescent="0.3">
      <c r="A34" s="17" t="s">
        <v>54</v>
      </c>
      <c r="B34" s="10">
        <v>0.2</v>
      </c>
      <c r="C34" s="11"/>
      <c r="D34" s="9" t="s">
        <v>54</v>
      </c>
      <c r="E34" s="10">
        <v>0.2</v>
      </c>
    </row>
    <row r="35" spans="1:5" x14ac:dyDescent="0.3">
      <c r="A35" s="17" t="s">
        <v>55</v>
      </c>
      <c r="B35" s="10">
        <v>0.2</v>
      </c>
      <c r="C35" s="11"/>
      <c r="D35" s="9" t="s">
        <v>55</v>
      </c>
      <c r="E35" s="10">
        <v>0.2</v>
      </c>
    </row>
    <row r="36" spans="1:5" x14ac:dyDescent="0.3">
      <c r="A36" s="17" t="s">
        <v>56</v>
      </c>
      <c r="B36" s="10">
        <v>0.2</v>
      </c>
      <c r="C36" s="11"/>
      <c r="D36" s="9" t="s">
        <v>56</v>
      </c>
      <c r="E36" s="10">
        <v>0.2</v>
      </c>
    </row>
    <row r="37" spans="1:5" x14ac:dyDescent="0.3">
      <c r="A37" s="17" t="s">
        <v>57</v>
      </c>
      <c r="B37" s="10">
        <v>0.2</v>
      </c>
      <c r="C37" s="11"/>
      <c r="D37" s="9" t="s">
        <v>57</v>
      </c>
      <c r="E37" s="10">
        <v>0.2</v>
      </c>
    </row>
    <row r="38" spans="1:5" x14ac:dyDescent="0.3">
      <c r="A38" s="17" t="s">
        <v>58</v>
      </c>
      <c r="B38" s="10">
        <v>0.2</v>
      </c>
      <c r="C38" s="11"/>
      <c r="D38" s="9" t="s">
        <v>58</v>
      </c>
      <c r="E38" s="10">
        <v>0.2</v>
      </c>
    </row>
    <row r="39" spans="1:5" x14ac:dyDescent="0.3">
      <c r="A39" s="17" t="s">
        <v>59</v>
      </c>
      <c r="B39" s="10">
        <v>0.2</v>
      </c>
      <c r="C39" s="11"/>
      <c r="D39" s="9" t="s">
        <v>59</v>
      </c>
      <c r="E39" s="10">
        <v>0.2</v>
      </c>
    </row>
    <row r="40" spans="1:5" x14ac:dyDescent="0.3">
      <c r="A40" s="17" t="s">
        <v>60</v>
      </c>
      <c r="B40" s="10">
        <v>0.2</v>
      </c>
      <c r="C40" s="11"/>
      <c r="D40" s="9" t="s">
        <v>60</v>
      </c>
      <c r="E40" s="10">
        <v>0.2</v>
      </c>
    </row>
    <row r="41" spans="1:5" x14ac:dyDescent="0.3">
      <c r="A41" s="17" t="s">
        <v>61</v>
      </c>
      <c r="B41" s="10">
        <v>0.2</v>
      </c>
      <c r="C41" s="11"/>
      <c r="D41" s="9" t="s">
        <v>61</v>
      </c>
      <c r="E41" s="10">
        <v>0.2</v>
      </c>
    </row>
    <row r="42" spans="1:5" x14ac:dyDescent="0.3">
      <c r="A42" s="17" t="s">
        <v>62</v>
      </c>
      <c r="B42" s="10">
        <v>0.2</v>
      </c>
      <c r="C42" s="11"/>
      <c r="D42" s="9" t="s">
        <v>62</v>
      </c>
      <c r="E42" s="10">
        <v>0.2</v>
      </c>
    </row>
    <row r="43" spans="1:5" x14ac:dyDescent="0.3">
      <c r="A43" s="17" t="s">
        <v>63</v>
      </c>
      <c r="B43" s="10">
        <v>0.2</v>
      </c>
      <c r="C43" s="11"/>
      <c r="D43" s="9" t="s">
        <v>63</v>
      </c>
      <c r="E43" s="10">
        <v>0.2</v>
      </c>
    </row>
    <row r="44" spans="1:5" x14ac:dyDescent="0.3">
      <c r="A44" s="17" t="s">
        <v>64</v>
      </c>
      <c r="B44" s="10">
        <v>0.2</v>
      </c>
      <c r="C44" s="11"/>
      <c r="D44" s="9" t="s">
        <v>64</v>
      </c>
      <c r="E44" s="10">
        <v>0.2</v>
      </c>
    </row>
    <row r="45" spans="1:5" x14ac:dyDescent="0.3">
      <c r="A45" s="17" t="s">
        <v>66</v>
      </c>
      <c r="B45" s="10">
        <v>0.2</v>
      </c>
      <c r="C45" s="11"/>
      <c r="D45" s="9" t="s">
        <v>66</v>
      </c>
      <c r="E45" s="10">
        <v>0.2</v>
      </c>
    </row>
    <row r="46" spans="1:5" x14ac:dyDescent="0.3">
      <c r="A46" s="17" t="s">
        <v>67</v>
      </c>
      <c r="B46" s="10">
        <v>0.2</v>
      </c>
      <c r="C46" s="11"/>
      <c r="D46" s="9" t="s">
        <v>67</v>
      </c>
      <c r="E46" s="10">
        <v>0.2</v>
      </c>
    </row>
    <row r="47" spans="1:5" x14ac:dyDescent="0.3">
      <c r="A47" s="17" t="s">
        <v>65</v>
      </c>
      <c r="B47" s="10">
        <v>0.2</v>
      </c>
      <c r="C47" s="11"/>
      <c r="D47" s="9" t="s">
        <v>65</v>
      </c>
      <c r="E47" s="10">
        <v>0.2</v>
      </c>
    </row>
    <row r="48" spans="1:5" x14ac:dyDescent="0.3">
      <c r="A48" s="17" t="s">
        <v>68</v>
      </c>
      <c r="B48" s="10">
        <v>0.2</v>
      </c>
      <c r="C48" s="11"/>
      <c r="D48" s="9" t="s">
        <v>68</v>
      </c>
      <c r="E48" s="10">
        <v>0.2</v>
      </c>
    </row>
    <row r="49" spans="1:5" x14ac:dyDescent="0.3">
      <c r="A49" s="17" t="s">
        <v>69</v>
      </c>
      <c r="B49" s="10">
        <v>0.2</v>
      </c>
      <c r="C49" s="11"/>
      <c r="D49" s="9" t="s">
        <v>69</v>
      </c>
      <c r="E49" s="10">
        <v>0.2</v>
      </c>
    </row>
    <row r="50" spans="1:5" x14ac:dyDescent="0.3">
      <c r="A50" s="17" t="s">
        <v>70</v>
      </c>
      <c r="B50" s="10">
        <v>0.2</v>
      </c>
      <c r="C50" s="11"/>
      <c r="D50" s="9" t="s">
        <v>70</v>
      </c>
      <c r="E50" s="10">
        <v>0.2</v>
      </c>
    </row>
    <row r="51" spans="1:5" x14ac:dyDescent="0.3">
      <c r="A51" s="17" t="s">
        <v>71</v>
      </c>
      <c r="B51" s="10">
        <v>0.2</v>
      </c>
      <c r="C51" s="11"/>
      <c r="D51" s="9" t="s">
        <v>71</v>
      </c>
      <c r="E51" s="10">
        <v>0.2</v>
      </c>
    </row>
    <row r="52" spans="1:5" x14ac:dyDescent="0.3">
      <c r="A52" s="17" t="s">
        <v>72</v>
      </c>
      <c r="B52" s="10">
        <v>0.2</v>
      </c>
      <c r="C52" s="11"/>
      <c r="D52" s="9" t="s">
        <v>72</v>
      </c>
      <c r="E52" s="10">
        <v>0.2</v>
      </c>
    </row>
    <row r="53" spans="1:5" x14ac:dyDescent="0.3">
      <c r="A53" s="17" t="s">
        <v>73</v>
      </c>
      <c r="B53" s="10">
        <v>0.2</v>
      </c>
      <c r="C53" s="11"/>
      <c r="D53" s="9" t="s">
        <v>73</v>
      </c>
      <c r="E53" s="10">
        <v>0.2</v>
      </c>
    </row>
    <row r="54" spans="1:5" x14ac:dyDescent="0.3">
      <c r="A54" s="17" t="s">
        <v>74</v>
      </c>
      <c r="B54" s="10">
        <v>0.2</v>
      </c>
      <c r="C54" s="11"/>
      <c r="D54" s="9" t="s">
        <v>74</v>
      </c>
      <c r="E54" s="10">
        <v>0.2</v>
      </c>
    </row>
    <row r="55" spans="1:5" x14ac:dyDescent="0.3">
      <c r="A55" s="17" t="s">
        <v>75</v>
      </c>
      <c r="B55" s="10">
        <v>0.2</v>
      </c>
      <c r="C55" s="11"/>
      <c r="D55" s="9" t="s">
        <v>75</v>
      </c>
      <c r="E55" s="10">
        <v>0.2</v>
      </c>
    </row>
    <row r="56" spans="1:5" x14ac:dyDescent="0.3">
      <c r="A56" s="17" t="s">
        <v>76</v>
      </c>
      <c r="B56" s="10">
        <v>0.2</v>
      </c>
      <c r="C56" s="11"/>
      <c r="D56" s="9" t="s">
        <v>76</v>
      </c>
      <c r="E56" s="10">
        <v>0.2</v>
      </c>
    </row>
    <row r="57" spans="1:5" x14ac:dyDescent="0.3">
      <c r="A57" s="17" t="s">
        <v>77</v>
      </c>
      <c r="B57" s="10">
        <v>0.2</v>
      </c>
      <c r="C57" s="11"/>
      <c r="D57" s="9" t="s">
        <v>77</v>
      </c>
      <c r="E57" s="10">
        <v>0.2</v>
      </c>
    </row>
    <row r="58" spans="1:5" x14ac:dyDescent="0.3">
      <c r="A58" s="17" t="s">
        <v>78</v>
      </c>
      <c r="B58" s="10">
        <v>0.2</v>
      </c>
      <c r="C58" s="11"/>
      <c r="D58" s="9" t="s">
        <v>78</v>
      </c>
      <c r="E58" s="10">
        <v>0.2</v>
      </c>
    </row>
    <row r="59" spans="1:5" x14ac:dyDescent="0.3">
      <c r="A59" s="17" t="s">
        <v>79</v>
      </c>
      <c r="B59" s="10">
        <v>0.2</v>
      </c>
      <c r="C59" s="11"/>
      <c r="D59" s="9" t="s">
        <v>79</v>
      </c>
      <c r="E59" s="10">
        <v>0.2</v>
      </c>
    </row>
    <row r="60" spans="1:5" x14ac:dyDescent="0.3">
      <c r="A60" s="17" t="s">
        <v>80</v>
      </c>
      <c r="B60" s="10">
        <v>0.2</v>
      </c>
      <c r="C60" s="11"/>
      <c r="D60" s="9" t="s">
        <v>80</v>
      </c>
      <c r="E60" s="10">
        <v>0.2</v>
      </c>
    </row>
    <row r="61" spans="1:5" x14ac:dyDescent="0.3">
      <c r="A61" s="17" t="s">
        <v>81</v>
      </c>
      <c r="B61" s="10">
        <v>0.2</v>
      </c>
      <c r="C61" s="11"/>
      <c r="D61" s="9" t="s">
        <v>81</v>
      </c>
      <c r="E61" s="10">
        <v>0.2</v>
      </c>
    </row>
    <row r="62" spans="1:5" x14ac:dyDescent="0.3">
      <c r="A62" s="17" t="s">
        <v>82</v>
      </c>
      <c r="B62" s="10">
        <v>0.2</v>
      </c>
      <c r="C62" s="11"/>
      <c r="D62" s="9" t="s">
        <v>82</v>
      </c>
      <c r="E62" s="10">
        <v>0.2</v>
      </c>
    </row>
    <row r="63" spans="1:5" x14ac:dyDescent="0.3">
      <c r="A63" s="17" t="s">
        <v>83</v>
      </c>
      <c r="B63" s="10">
        <v>0.2</v>
      </c>
      <c r="C63" s="11"/>
      <c r="D63" s="9" t="s">
        <v>83</v>
      </c>
      <c r="E63" s="10">
        <v>0.2</v>
      </c>
    </row>
    <row r="64" spans="1:5" x14ac:dyDescent="0.3">
      <c r="A64" s="17" t="s">
        <v>84</v>
      </c>
      <c r="B64" s="10">
        <v>0.2</v>
      </c>
      <c r="C64" s="11"/>
      <c r="D64" s="9" t="s">
        <v>84</v>
      </c>
      <c r="E64" s="10">
        <v>0.2</v>
      </c>
    </row>
    <row r="65" spans="1:5" x14ac:dyDescent="0.3">
      <c r="A65" s="17" t="s">
        <v>85</v>
      </c>
      <c r="B65" s="10">
        <v>0.2</v>
      </c>
      <c r="C65" s="11"/>
      <c r="D65" s="9" t="s">
        <v>85</v>
      </c>
      <c r="E65" s="10">
        <v>0.2</v>
      </c>
    </row>
    <row r="66" spans="1:5" x14ac:dyDescent="0.3">
      <c r="A66" s="17" t="s">
        <v>86</v>
      </c>
      <c r="B66" s="10">
        <v>0.2</v>
      </c>
      <c r="C66" s="11"/>
      <c r="D66" s="9" t="s">
        <v>86</v>
      </c>
      <c r="E66" s="10">
        <v>0.2</v>
      </c>
    </row>
    <row r="67" spans="1:5" x14ac:dyDescent="0.3">
      <c r="A67" s="17" t="s">
        <v>87</v>
      </c>
      <c r="B67" s="10">
        <v>0.2</v>
      </c>
      <c r="C67" s="11"/>
      <c r="D67" s="9" t="s">
        <v>87</v>
      </c>
      <c r="E67" s="10">
        <v>0.2</v>
      </c>
    </row>
    <row r="68" spans="1:5" x14ac:dyDescent="0.3">
      <c r="A68" s="17" t="s">
        <v>88</v>
      </c>
      <c r="B68" s="10">
        <v>0.2</v>
      </c>
      <c r="C68" s="11"/>
      <c r="D68" s="9" t="s">
        <v>88</v>
      </c>
      <c r="E68" s="10">
        <v>0.2</v>
      </c>
    </row>
    <row r="69" spans="1:5" x14ac:dyDescent="0.3">
      <c r="A69" s="17" t="s">
        <v>89</v>
      </c>
      <c r="B69" s="10">
        <v>0.2</v>
      </c>
      <c r="C69" s="11"/>
      <c r="D69" s="9" t="s">
        <v>89</v>
      </c>
      <c r="E69" s="10">
        <v>0.2</v>
      </c>
    </row>
    <row r="70" spans="1:5" x14ac:dyDescent="0.3">
      <c r="A70" s="17" t="s">
        <v>90</v>
      </c>
      <c r="B70" s="10">
        <v>0.2</v>
      </c>
      <c r="C70" s="11"/>
      <c r="D70" s="9" t="s">
        <v>90</v>
      </c>
      <c r="E70" s="10">
        <v>0.2</v>
      </c>
    </row>
    <row r="71" spans="1:5" x14ac:dyDescent="0.3">
      <c r="A71" s="17" t="s">
        <v>91</v>
      </c>
      <c r="B71" s="10">
        <v>0.2</v>
      </c>
      <c r="C71" s="11"/>
      <c r="D71" s="9" t="s">
        <v>91</v>
      </c>
      <c r="E71" s="10">
        <v>0.2</v>
      </c>
    </row>
    <row r="72" spans="1:5" x14ac:dyDescent="0.3">
      <c r="A72" s="17" t="s">
        <v>92</v>
      </c>
      <c r="B72" s="10">
        <v>0.2</v>
      </c>
      <c r="C72" s="11"/>
      <c r="D72" s="9" t="s">
        <v>92</v>
      </c>
      <c r="E72" s="10">
        <v>0.2</v>
      </c>
    </row>
    <row r="73" spans="1:5" x14ac:dyDescent="0.3">
      <c r="A73" s="17" t="s">
        <v>93</v>
      </c>
      <c r="B73" s="10">
        <v>0.2</v>
      </c>
      <c r="C73" s="11"/>
      <c r="D73" s="9" t="s">
        <v>93</v>
      </c>
      <c r="E73" s="10">
        <v>0.2</v>
      </c>
    </row>
    <row r="74" spans="1:5" x14ac:dyDescent="0.3">
      <c r="A74" s="17" t="s">
        <v>132</v>
      </c>
      <c r="B74" s="10">
        <v>0.2</v>
      </c>
      <c r="C74" s="11"/>
      <c r="D74" s="9" t="s">
        <v>132</v>
      </c>
      <c r="E74" s="10">
        <v>0.2</v>
      </c>
    </row>
    <row r="75" spans="1:5" x14ac:dyDescent="0.3">
      <c r="A75" s="17" t="s">
        <v>94</v>
      </c>
      <c r="B75" s="10">
        <v>0.2</v>
      </c>
      <c r="C75" s="11"/>
      <c r="D75" s="9" t="s">
        <v>94</v>
      </c>
      <c r="E75" s="10">
        <v>0.2</v>
      </c>
    </row>
    <row r="76" spans="1:5" x14ac:dyDescent="0.3">
      <c r="A76" s="17" t="s">
        <v>95</v>
      </c>
      <c r="B76" s="10">
        <v>0.2</v>
      </c>
      <c r="C76" s="11"/>
      <c r="D76" s="9" t="s">
        <v>95</v>
      </c>
      <c r="E76" s="10">
        <v>0.2</v>
      </c>
    </row>
    <row r="77" spans="1:5" x14ac:dyDescent="0.3">
      <c r="A77" s="17" t="s">
        <v>96</v>
      </c>
      <c r="B77" s="10">
        <v>0.2</v>
      </c>
      <c r="C77" s="11"/>
      <c r="D77" s="9" t="s">
        <v>96</v>
      </c>
      <c r="E77" s="10">
        <v>0.2</v>
      </c>
    </row>
    <row r="78" spans="1:5" x14ac:dyDescent="0.3">
      <c r="A78" s="17" t="s">
        <v>97</v>
      </c>
      <c r="B78" s="10">
        <v>0.2</v>
      </c>
      <c r="C78" s="11"/>
      <c r="D78" s="9" t="s">
        <v>97</v>
      </c>
      <c r="E78" s="10">
        <v>0.2</v>
      </c>
    </row>
    <row r="79" spans="1:5" x14ac:dyDescent="0.3">
      <c r="A79" s="17" t="s">
        <v>98</v>
      </c>
      <c r="B79" s="10">
        <v>0.2</v>
      </c>
      <c r="C79" s="11"/>
      <c r="D79" s="9" t="s">
        <v>98</v>
      </c>
      <c r="E79" s="10">
        <v>0.2</v>
      </c>
    </row>
    <row r="80" spans="1:5" x14ac:dyDescent="0.3">
      <c r="A80" s="17" t="s">
        <v>99</v>
      </c>
      <c r="B80" s="10">
        <v>0.2</v>
      </c>
      <c r="C80" s="11"/>
      <c r="D80" s="9" t="s">
        <v>99</v>
      </c>
      <c r="E80" s="10">
        <v>0.2</v>
      </c>
    </row>
    <row r="81" spans="1:5" x14ac:dyDescent="0.3">
      <c r="A81" s="17" t="s">
        <v>100</v>
      </c>
      <c r="B81" s="10">
        <v>0.2</v>
      </c>
      <c r="C81" s="11"/>
      <c r="D81" s="9" t="s">
        <v>100</v>
      </c>
      <c r="E81" s="10">
        <v>0.2</v>
      </c>
    </row>
    <row r="82" spans="1:5" x14ac:dyDescent="0.3">
      <c r="A82" s="17" t="s">
        <v>101</v>
      </c>
      <c r="B82" s="10">
        <v>0.2</v>
      </c>
      <c r="C82" s="11"/>
      <c r="D82" s="9" t="s">
        <v>101</v>
      </c>
      <c r="E82" s="10">
        <v>0.2</v>
      </c>
    </row>
    <row r="83" spans="1:5" x14ac:dyDescent="0.3">
      <c r="A83" s="17" t="s">
        <v>102</v>
      </c>
      <c r="B83" s="10">
        <v>0.2</v>
      </c>
      <c r="C83" s="11"/>
      <c r="D83" s="9" t="s">
        <v>102</v>
      </c>
      <c r="E83" s="10">
        <v>0.2</v>
      </c>
    </row>
    <row r="84" spans="1:5" x14ac:dyDescent="0.3">
      <c r="A84" s="17" t="s">
        <v>103</v>
      </c>
      <c r="B84" s="10">
        <v>0.2</v>
      </c>
      <c r="C84" s="11"/>
      <c r="D84" s="9" t="s">
        <v>103</v>
      </c>
      <c r="E84" s="10">
        <v>0.2</v>
      </c>
    </row>
    <row r="85" spans="1:5" x14ac:dyDescent="0.3">
      <c r="A85" s="17" t="s">
        <v>104</v>
      </c>
      <c r="B85" s="10">
        <v>0.2</v>
      </c>
      <c r="C85" s="11"/>
      <c r="D85" s="9" t="s">
        <v>104</v>
      </c>
      <c r="E85" s="10">
        <v>0.2</v>
      </c>
    </row>
    <row r="86" spans="1:5" x14ac:dyDescent="0.3">
      <c r="A86" s="17" t="s">
        <v>105</v>
      </c>
      <c r="B86" s="10">
        <v>0.2</v>
      </c>
      <c r="C86" s="11"/>
      <c r="D86" s="9" t="s">
        <v>105</v>
      </c>
      <c r="E86" s="10">
        <v>0.2</v>
      </c>
    </row>
    <row r="87" spans="1:5" x14ac:dyDescent="0.3">
      <c r="A87" s="17" t="s">
        <v>106</v>
      </c>
      <c r="B87" s="10">
        <v>0.2</v>
      </c>
      <c r="C87" s="11"/>
      <c r="D87" s="9" t="s">
        <v>106</v>
      </c>
      <c r="E87" s="10">
        <v>0.2</v>
      </c>
    </row>
    <row r="88" spans="1:5" x14ac:dyDescent="0.3">
      <c r="A88" s="17" t="s">
        <v>107</v>
      </c>
      <c r="B88" s="10">
        <v>0.2</v>
      </c>
      <c r="C88" s="11"/>
      <c r="D88" s="9" t="s">
        <v>107</v>
      </c>
      <c r="E88" s="10">
        <v>0.2</v>
      </c>
    </row>
    <row r="89" spans="1:5" x14ac:dyDescent="0.3">
      <c r="A89" s="17" t="s">
        <v>108</v>
      </c>
      <c r="B89" s="10">
        <v>0.2</v>
      </c>
      <c r="C89" s="11"/>
      <c r="D89" s="9" t="s">
        <v>108</v>
      </c>
      <c r="E89" s="10">
        <v>0.2</v>
      </c>
    </row>
    <row r="90" spans="1:5" x14ac:dyDescent="0.3">
      <c r="A90" s="17" t="s">
        <v>109</v>
      </c>
      <c r="B90" s="10">
        <v>0.2</v>
      </c>
      <c r="C90" s="11"/>
      <c r="D90" s="9" t="s">
        <v>109</v>
      </c>
      <c r="E90" s="10">
        <v>0.2</v>
      </c>
    </row>
    <row r="91" spans="1:5" x14ac:dyDescent="0.3">
      <c r="A91" s="17" t="s">
        <v>110</v>
      </c>
      <c r="B91" s="10">
        <v>0.2</v>
      </c>
      <c r="C91" s="11"/>
      <c r="D91" s="9" t="s">
        <v>110</v>
      </c>
      <c r="E91" s="10">
        <v>0.2</v>
      </c>
    </row>
    <row r="92" spans="1:5" x14ac:dyDescent="0.3">
      <c r="A92" s="17" t="s">
        <v>111</v>
      </c>
      <c r="B92" s="10">
        <v>0.2</v>
      </c>
      <c r="C92" s="11"/>
      <c r="D92" s="9" t="s">
        <v>111</v>
      </c>
      <c r="E92" s="10">
        <v>0.2</v>
      </c>
    </row>
    <row r="93" spans="1:5" x14ac:dyDescent="0.3">
      <c r="A93" s="17" t="s">
        <v>112</v>
      </c>
      <c r="B93" s="10">
        <v>0.2</v>
      </c>
      <c r="C93" s="11"/>
      <c r="D93" s="9" t="s">
        <v>112</v>
      </c>
      <c r="E93" s="10">
        <v>0.2</v>
      </c>
    </row>
    <row r="94" spans="1:5" x14ac:dyDescent="0.3">
      <c r="A94" s="17" t="s">
        <v>113</v>
      </c>
      <c r="B94" s="10">
        <v>0.2</v>
      </c>
      <c r="C94" s="11"/>
      <c r="D94" s="9" t="s">
        <v>113</v>
      </c>
      <c r="E94" s="10">
        <v>0.2</v>
      </c>
    </row>
    <row r="95" spans="1:5" x14ac:dyDescent="0.3">
      <c r="A95" s="17" t="s">
        <v>114</v>
      </c>
      <c r="B95" s="10">
        <v>0.2</v>
      </c>
      <c r="C95" s="11"/>
      <c r="D95" s="9" t="s">
        <v>114</v>
      </c>
      <c r="E95" s="10">
        <v>0.2</v>
      </c>
    </row>
    <row r="96" spans="1:5" x14ac:dyDescent="0.3">
      <c r="A96" s="17" t="s">
        <v>115</v>
      </c>
      <c r="B96" s="10">
        <v>0.2</v>
      </c>
      <c r="C96" s="11"/>
      <c r="D96" s="9" t="s">
        <v>115</v>
      </c>
      <c r="E96" s="10">
        <v>0.2</v>
      </c>
    </row>
    <row r="97" spans="1:6" x14ac:dyDescent="0.3">
      <c r="A97" s="17" t="s">
        <v>116</v>
      </c>
      <c r="B97" s="10">
        <v>0.2</v>
      </c>
      <c r="C97" s="11"/>
      <c r="D97" s="9" t="s">
        <v>116</v>
      </c>
      <c r="E97" s="10">
        <v>0.2</v>
      </c>
    </row>
    <row r="98" spans="1:6" x14ac:dyDescent="0.3">
      <c r="A98" s="17" t="s">
        <v>117</v>
      </c>
      <c r="B98" s="10">
        <v>0.2</v>
      </c>
      <c r="C98" s="11"/>
      <c r="D98" s="9" t="s">
        <v>117</v>
      </c>
      <c r="E98" s="10">
        <v>0.2</v>
      </c>
    </row>
    <row r="99" spans="1:6" x14ac:dyDescent="0.3">
      <c r="A99" s="17" t="s">
        <v>118</v>
      </c>
      <c r="B99" s="10">
        <v>0.2</v>
      </c>
      <c r="C99" s="11"/>
      <c r="D99" s="9" t="s">
        <v>118</v>
      </c>
      <c r="E99" s="10">
        <v>0.2</v>
      </c>
    </row>
    <row r="100" spans="1:6" x14ac:dyDescent="0.3">
      <c r="A100" s="17" t="s">
        <v>119</v>
      </c>
      <c r="B100" s="10">
        <v>0.2</v>
      </c>
      <c r="C100" s="11"/>
      <c r="D100" s="9" t="s">
        <v>119</v>
      </c>
      <c r="E100" s="10">
        <v>0.2</v>
      </c>
    </row>
    <row r="101" spans="1:6" x14ac:dyDescent="0.3">
      <c r="A101" s="17" t="s">
        <v>120</v>
      </c>
      <c r="B101" s="10">
        <v>0.2</v>
      </c>
      <c r="C101" s="11"/>
      <c r="D101" s="9" t="s">
        <v>120</v>
      </c>
      <c r="E101" s="10">
        <v>0.2</v>
      </c>
    </row>
    <row r="102" spans="1:6" x14ac:dyDescent="0.3">
      <c r="A102" s="17" t="s">
        <v>121</v>
      </c>
      <c r="B102" s="10">
        <v>0.2</v>
      </c>
      <c r="C102" s="11"/>
      <c r="D102" s="9" t="s">
        <v>121</v>
      </c>
      <c r="E102" s="10">
        <v>0.2</v>
      </c>
    </row>
    <row r="103" spans="1:6" x14ac:dyDescent="0.3">
      <c r="A103" s="17" t="s">
        <v>122</v>
      </c>
      <c r="B103" s="10">
        <v>0.2</v>
      </c>
      <c r="C103" s="11"/>
      <c r="D103" s="9" t="s">
        <v>122</v>
      </c>
      <c r="E103" s="10">
        <v>0.2</v>
      </c>
    </row>
    <row r="104" spans="1:6" x14ac:dyDescent="0.3">
      <c r="A104" s="17" t="s">
        <v>123</v>
      </c>
      <c r="B104" s="10">
        <v>0.2</v>
      </c>
      <c r="C104" s="11"/>
      <c r="D104" s="9" t="s">
        <v>123</v>
      </c>
      <c r="E104" s="10">
        <v>0.2</v>
      </c>
    </row>
    <row r="105" spans="1:6" x14ac:dyDescent="0.3">
      <c r="A105" s="17" t="s">
        <v>124</v>
      </c>
      <c r="B105" s="10">
        <v>0.2</v>
      </c>
      <c r="C105" s="11"/>
      <c r="D105" s="9" t="s">
        <v>124</v>
      </c>
      <c r="E105" s="10">
        <v>0.2</v>
      </c>
    </row>
    <row r="106" spans="1:6" x14ac:dyDescent="0.3">
      <c r="A106" s="17" t="s">
        <v>125</v>
      </c>
      <c r="B106" s="10">
        <v>0.2</v>
      </c>
      <c r="C106" s="11"/>
      <c r="D106" s="9" t="s">
        <v>125</v>
      </c>
      <c r="E106" s="10">
        <v>0.2</v>
      </c>
    </row>
    <row r="107" spans="1:6" x14ac:dyDescent="0.3">
      <c r="A107" s="17" t="s">
        <v>126</v>
      </c>
      <c r="B107" s="10">
        <v>0.2</v>
      </c>
      <c r="C107" s="11"/>
      <c r="D107" s="9" t="s">
        <v>126</v>
      </c>
      <c r="E107" s="10">
        <v>0.2</v>
      </c>
    </row>
    <row r="108" spans="1:6" x14ac:dyDescent="0.3">
      <c r="A108" s="17" t="s">
        <v>127</v>
      </c>
      <c r="B108" s="10">
        <v>0.2</v>
      </c>
      <c r="C108" s="11"/>
      <c r="D108" s="9" t="s">
        <v>127</v>
      </c>
      <c r="E108" s="10">
        <v>0.2</v>
      </c>
    </row>
    <row r="109" spans="1:6" x14ac:dyDescent="0.3">
      <c r="A109" s="17" t="s">
        <v>128</v>
      </c>
      <c r="B109" s="10">
        <v>0.2</v>
      </c>
      <c r="C109" s="11"/>
      <c r="D109" s="9" t="s">
        <v>128</v>
      </c>
      <c r="E109" s="10">
        <v>0.2</v>
      </c>
    </row>
    <row r="110" spans="1:6" x14ac:dyDescent="0.3">
      <c r="A110" s="17" t="s">
        <v>129</v>
      </c>
      <c r="B110" s="10">
        <v>0.2</v>
      </c>
      <c r="C110" s="11"/>
      <c r="D110" s="9" t="s">
        <v>129</v>
      </c>
      <c r="E110" s="10">
        <v>0.2</v>
      </c>
    </row>
    <row r="111" spans="1:6" x14ac:dyDescent="0.3">
      <c r="A111" s="17" t="s">
        <v>130</v>
      </c>
      <c r="B111" s="10">
        <v>0.2</v>
      </c>
      <c r="C111" s="11"/>
      <c r="D111" s="9" t="s">
        <v>130</v>
      </c>
      <c r="E111" s="10">
        <v>0.2</v>
      </c>
    </row>
    <row r="112" spans="1:6" x14ac:dyDescent="0.3">
      <c r="A112" s="12" t="s">
        <v>1</v>
      </c>
      <c r="B112" s="13">
        <v>0.1</v>
      </c>
      <c r="C112" s="14"/>
      <c r="D112" s="12" t="s">
        <v>1</v>
      </c>
      <c r="E112" s="13">
        <v>0.1</v>
      </c>
      <c r="F112" s="15" t="s">
        <v>131</v>
      </c>
    </row>
    <row r="113" spans="1:6" x14ac:dyDescent="0.3">
      <c r="A113" s="12" t="s">
        <v>18</v>
      </c>
      <c r="B113" s="13">
        <v>0.12</v>
      </c>
      <c r="C113" s="14"/>
      <c r="D113" s="12" t="s">
        <v>18</v>
      </c>
      <c r="E113" s="13">
        <v>0.12</v>
      </c>
      <c r="F113" s="15" t="s">
        <v>131</v>
      </c>
    </row>
    <row r="114" spans="1:6" x14ac:dyDescent="0.3">
      <c r="A114" s="12" t="s">
        <v>19</v>
      </c>
      <c r="B114" s="13">
        <v>0.15</v>
      </c>
      <c r="C114" s="14"/>
      <c r="D114" s="12" t="s">
        <v>19</v>
      </c>
      <c r="E114" s="13">
        <v>0.15</v>
      </c>
      <c r="F114" s="15" t="s">
        <v>131</v>
      </c>
    </row>
    <row r="116" spans="1:6" x14ac:dyDescent="0.3">
      <c r="B116" s="17"/>
      <c r="E116" s="17"/>
    </row>
    <row r="117" spans="1:6" x14ac:dyDescent="0.3">
      <c r="B117" s="17"/>
      <c r="E117" s="17"/>
    </row>
  </sheetData>
  <sheetProtection sheet="1" objects="1" scenarios="1"/>
  <sortState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Calcola D.A. su fatturato</vt:lpstr>
      <vt:lpstr>Calcola D.A. in misura fissa</vt:lpstr>
      <vt:lpstr>Maggiorazioni</vt:lpstr>
      <vt:lpstr>'Calcola D.A. in misura fissa'!Titoli_stampa</vt:lpstr>
      <vt:lpstr>'Calcola D.A. su fatturato'!Titoli_stampa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Miozzi Marianna</cp:lastModifiedBy>
  <cp:lastPrinted>2020-06-15T14:39:01Z</cp:lastPrinted>
  <dcterms:created xsi:type="dcterms:W3CDTF">2011-05-09T08:13:24Z</dcterms:created>
  <dcterms:modified xsi:type="dcterms:W3CDTF">2021-05-05T08:31:13Z</dcterms:modified>
</cp:coreProperties>
</file>