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85" windowWidth="15420" windowHeight="6645" tabRatio="870" activeTab="9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1" sheetId="11" r:id="rId11"/>
    <sheet name="t12" sheetId="12" r:id="rId12"/>
    <sheet name="t13" sheetId="13" r:id="rId13"/>
    <sheet name="t14" sheetId="14" r:id="rId14"/>
    <sheet name="t15(1)" sheetId="15" r:id="rId15"/>
    <sheet name="t15(2)" sheetId="16" r:id="rId16"/>
  </sheets>
  <definedNames>
    <definedName name="_xlfn.BAHTTEXT" hidden="1">#NAME?</definedName>
    <definedName name="_xlnm.Print_Area" localSheetId="0">'t1'!$A$1:$AK$200</definedName>
    <definedName name="_xlnm.Print_Area" localSheetId="10">'t11'!$A$1:$BA$54</definedName>
    <definedName name="_xlnm.Print_Area" localSheetId="11">'t12'!$A$1:$AI$54</definedName>
    <definedName name="_xlnm.Print_Area" localSheetId="12">'t13'!$A$1:$BB$53</definedName>
    <definedName name="_xlnm.Print_Area" localSheetId="13">'t14'!$A$1:$H$38</definedName>
    <definedName name="_xlnm.Print_Area" localSheetId="14">'t15(1)'!$A$1:$P$40</definedName>
    <definedName name="_xlnm.Print_Area" localSheetId="15">'t15(2)'!$A$1:$P$44</definedName>
    <definedName name="_xlnm.Print_Area" localSheetId="2">'t2A'!$A$1:$S$18</definedName>
    <definedName name="_xlnm.Print_Area" localSheetId="3">'t3'!$A$1:$R$55</definedName>
    <definedName name="_xlnm.Print_Area" localSheetId="4">'t4'!$A$1:$AU$52</definedName>
    <definedName name="_xlnm.Print_Area" localSheetId="5">'t5'!$A$1:$T$54</definedName>
    <definedName name="_xlnm.Print_Area" localSheetId="7">'t7'!$A$1:$X$52</definedName>
    <definedName name="_xlnm.Print_Area" localSheetId="8">'t8'!$A$1:$AB$53</definedName>
    <definedName name="_xlnm.Print_Area" localSheetId="9">'t9'!$A$1:$P$52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  <definedName name="_xlnm.Print_Titles" localSheetId="11">'t12'!$1:$5</definedName>
    <definedName name="_xlnm.Print_Titles" localSheetId="12">'t13'!$1:$5</definedName>
    <definedName name="_xlnm.Print_Titles" localSheetId="15">'t15(2)'!$3:$5</definedName>
    <definedName name="_xlnm.Print_Titles" localSheetId="1">'t2'!$1:$5</definedName>
    <definedName name="_xlnm.Print_Titles" localSheetId="4">'t4'!$A:$B,'t4'!$1:$5</definedName>
  </definedNames>
  <calcPr fullCalcOnLoad="1" fullPrecision="0"/>
</workbook>
</file>

<file path=xl/sharedStrings.xml><?xml version="1.0" encoding="utf-8"?>
<sst xmlns="http://schemas.openxmlformats.org/spreadsheetml/2006/main" count="942" uniqueCount="506">
  <si>
    <t>Personale soggetto a turnazione (**) Personale indicato in T1</t>
  </si>
  <si>
    <t>Personale soggetto a reperibilità (**) Personale indicato in T1</t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</si>
  <si>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</si>
  <si>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</si>
  <si>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</si>
  <si>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</si>
  <si>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</si>
  <si>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</si>
  <si>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</si>
  <si>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</si>
  <si>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</si>
  <si>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U255</t>
  </si>
  <si>
    <t>U257</t>
  </si>
  <si>
    <t>U262</t>
  </si>
  <si>
    <t>CONTRATTI PER RESA SERVIZI/ADEMPIMENTI OBBLIGATORI PER LEGGE</t>
  </si>
  <si>
    <t>L115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</si>
  <si>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</si>
  <si>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</si>
  <si>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</si>
  <si>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</si>
  <si>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CONTRATTI DI COLLABORAZIONE COORDINATA E CONTINUATIVA</t>
  </si>
  <si>
    <t>Contratti di somministrazione
(ex Interinale) (*)</t>
  </si>
  <si>
    <t>CONVENZIONI</t>
  </si>
  <si>
    <t>Passaggi ad altra Amministrazione dello stesso comparto (*)</t>
  </si>
  <si>
    <t>Passaggi ad altra Amministrazione di altro comparto (*)</t>
  </si>
  <si>
    <t>Personale stabilizzato da LSU</t>
  </si>
  <si>
    <t>LAUREA BREVE</t>
  </si>
  <si>
    <t>SPECIALIZZAZIONE
POST LAUREA/ DOTTORATO DI RICERCA</t>
  </si>
  <si>
    <t>ALTRI TITOLI
POST LAUREA</t>
  </si>
  <si>
    <t>FORMAZIONE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</si>
  <si>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</si>
  <si>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</si>
  <si>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</si>
  <si>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</si>
  <si>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</si>
  <si>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</si>
  <si>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</si>
  <si>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</si>
  <si>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</si>
  <si>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</si>
  <si>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</si>
  <si>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</si>
  <si>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</si>
  <si>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</si>
  <si>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</si>
  <si>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</si>
  <si>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</si>
  <si>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</si>
  <si>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</si>
  <si>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</si>
  <si>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</si>
  <si>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</si>
  <si>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</si>
  <si>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</si>
  <si>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</si>
  <si>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</si>
  <si>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</si>
  <si>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</si>
  <si>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</si>
  <si>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</si>
  <si>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</si>
  <si>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</si>
  <si>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</si>
  <si>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</si>
  <si>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</si>
  <si>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</si>
  <si>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</si>
  <si>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</si>
  <si>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 </t>
  </si>
  <si>
    <t>TREDICESIMA MENSILTA'</t>
  </si>
  <si>
    <t>RECUPERI DERIVANTI DA ASSENZE, RITARDI, ECC.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</si>
  <si>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</si>
  <si>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</si>
  <si>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</si>
  <si>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</si>
  <si>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</si>
  <si>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</si>
  <si>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</si>
  <si>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</si>
  <si>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</si>
  <si>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</si>
  <si>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</si>
  <si>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</si>
  <si>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</si>
  <si>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</si>
  <si>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</si>
  <si>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</si>
  <si>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</si>
  <si>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</si>
  <si>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</si>
  <si>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</si>
  <si>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</si>
  <si>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</si>
  <si>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</si>
  <si>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</si>
  <si>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</si>
  <si>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</si>
  <si>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</si>
  <si>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</si>
  <si>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</si>
  <si>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</si>
  <si>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</si>
  <si>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</si>
  <si>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</si>
  <si>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</si>
  <si>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</si>
  <si>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</si>
  <si>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</si>
  <si>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</si>
  <si>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</si>
  <si>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</si>
  <si>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</si>
  <si>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</si>
  <si>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</si>
  <si>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</si>
  <si>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</si>
  <si>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</si>
  <si>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</si>
  <si>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</si>
  <si>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</si>
  <si>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</si>
  <si>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</si>
  <si>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</si>
  <si>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</si>
  <si>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</si>
  <si>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</si>
  <si>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</si>
  <si>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</si>
  <si>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</si>
  <si>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</si>
  <si>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</si>
  <si>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 xml:space="preserve">COMANDATI / DISTACCATI </t>
  </si>
  <si>
    <t>L109</t>
  </si>
  <si>
    <t>ALTRE ASSENZE NON RETRIBUITE</t>
  </si>
  <si>
    <t>(*) Personale comandato e fuori ruolo verso altre Amministrazioni</t>
  </si>
  <si>
    <t>IMPORTI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</si>
  <si>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</si>
  <si>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</si>
  <si>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</si>
  <si>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</si>
  <si>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</si>
  <si>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</si>
  <si>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</si>
  <si>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</si>
  <si>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</si>
  <si>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</si>
  <si>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</si>
  <si>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</si>
  <si>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</si>
  <si>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</si>
  <si>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</si>
  <si>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</si>
  <si>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</si>
  <si>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</si>
  <si>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</si>
  <si>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</si>
  <si>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</si>
  <si>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</si>
  <si>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</si>
  <si>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</si>
  <si>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</si>
  <si>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</si>
  <si>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F998</t>
  </si>
  <si>
    <t>F999</t>
  </si>
  <si>
    <t>U998</t>
  </si>
  <si>
    <t xml:space="preserve">COMPENSI PRODUTTIVITA' </t>
  </si>
  <si>
    <t>I207</t>
  </si>
  <si>
    <t>I212</t>
  </si>
  <si>
    <t>S604</t>
  </si>
  <si>
    <t>S630</t>
  </si>
  <si>
    <t>S998</t>
  </si>
  <si>
    <t>S999</t>
  </si>
  <si>
    <t>T101</t>
  </si>
  <si>
    <t>ND</t>
  </si>
  <si>
    <t>F00</t>
  </si>
  <si>
    <t>SC1</t>
  </si>
  <si>
    <t>SS2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</si>
  <si>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</si>
  <si>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</si>
  <si>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</si>
  <si>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</si>
  <si>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</si>
  <si>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</si>
  <si>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</si>
  <si>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</si>
  <si>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</si>
  <si>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</si>
  <si>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</si>
  <si>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</si>
  <si>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</si>
  <si>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</si>
  <si>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</si>
  <si>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</si>
  <si>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</si>
  <si>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</si>
  <si>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</si>
  <si>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</si>
  <si>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</si>
  <si>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</si>
  <si>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</si>
  <si>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</si>
  <si>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</si>
  <si>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</si>
  <si>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</si>
  <si>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</si>
  <si>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</si>
  <si>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</si>
  <si>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</si>
  <si>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Categoria A</t>
  </si>
  <si>
    <t>CA</t>
  </si>
  <si>
    <t>PERSONALE SCOLASTICO</t>
  </si>
  <si>
    <t>ARRETRATI ANNI PRECEDENTI</t>
  </si>
  <si>
    <t>STRAORDINARIO</t>
  </si>
  <si>
    <t>I125</t>
  </si>
  <si>
    <t>I143</t>
  </si>
  <si>
    <t>I222</t>
  </si>
  <si>
    <t>S615</t>
  </si>
  <si>
    <t>F400</t>
  </si>
  <si>
    <t>F403</t>
  </si>
  <si>
    <t>F404</t>
  </si>
  <si>
    <t>F405</t>
  </si>
  <si>
    <t>F406</t>
  </si>
  <si>
    <t>F408</t>
  </si>
  <si>
    <t>F411</t>
  </si>
  <si>
    <t>F556</t>
  </si>
  <si>
    <t>NF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</si>
  <si>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</si>
  <si>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</si>
  <si>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</si>
  <si>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</si>
  <si>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</si>
  <si>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</si>
  <si>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</si>
  <si>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</si>
  <si>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</si>
  <si>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</si>
  <si>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 xml:space="preserve">Assunzione per chiamata diretta (L. 68/99 - categorie protette) </t>
  </si>
  <si>
    <t xml:space="preserve">Assunzione per chiamata numerica (L. 68/99 - categorie protette) </t>
  </si>
  <si>
    <t>I422</t>
  </si>
  <si>
    <t>Telelavoro (**) Personale indicato in T1</t>
  </si>
  <si>
    <t>Passaggi da altra Amministrazione dello stesso comparto (*)</t>
  </si>
  <si>
    <t>Passaggi da altra Amministrazione di altro comparto (*)</t>
  </si>
  <si>
    <t>Anzianità di servizio maturata al 31/12, anche in modo non continuativo, nell'attuale o in altre amministrazioni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</si>
  <si>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</si>
  <si>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</si>
  <si>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</si>
  <si>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</si>
  <si>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</si>
  <si>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</si>
  <si>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</si>
  <si>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</si>
  <si>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</si>
  <si>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</si>
  <si>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</si>
  <si>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</si>
  <si>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</si>
  <si>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</si>
  <si>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</si>
  <si>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</si>
  <si>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</si>
  <si>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</si>
  <si>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</si>
  <si>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</si>
  <si>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</si>
  <si>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</si>
  <si>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</si>
  <si>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</si>
  <si>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</si>
  <si>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</si>
  <si>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</si>
  <si>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SCIOPERO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</si>
  <si>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</si>
  <si>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</si>
  <si>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</si>
  <si>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</si>
  <si>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</si>
  <si>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</si>
  <si>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SEGRETARIO GENERALE CCIAA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</si>
  <si>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</si>
  <si>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</si>
  <si>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</si>
  <si>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</si>
  <si>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</si>
  <si>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</si>
  <si>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</si>
  <si>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</si>
  <si>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</si>
  <si>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</si>
  <si>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</si>
  <si>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</si>
  <si>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</si>
  <si>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</si>
  <si>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S710</t>
  </si>
  <si>
    <t>COMPENSO AGGIUNTIVO AL SEGR. COMUNALE QUALE DIR. GENERALE</t>
  </si>
  <si>
    <t>F934</t>
  </si>
  <si>
    <t>F940</t>
  </si>
  <si>
    <t>F942</t>
  </si>
  <si>
    <t>Totale Risorse fisse</t>
  </si>
  <si>
    <t>Risorse variabili</t>
  </si>
  <si>
    <t>F943</t>
  </si>
  <si>
    <t>F944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</si>
  <si>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</si>
  <si>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</si>
  <si>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</si>
  <si>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</si>
  <si>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</si>
  <si>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</si>
  <si>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</si>
  <si>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</si>
  <si>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</si>
  <si>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</si>
  <si>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</si>
  <si>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</si>
  <si>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</si>
  <si>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</si>
  <si>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</si>
  <si>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</si>
  <si>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</si>
  <si>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</si>
  <si>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</si>
  <si>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</si>
  <si>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</si>
  <si>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COMPENSI PER PERSONALE ADDETTO AI LAVORI SOCIALMENTE UTILI</t>
  </si>
  <si>
    <t>S720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</si>
  <si>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</si>
  <si>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</si>
  <si>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</si>
  <si>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</si>
  <si>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</si>
  <si>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</si>
  <si>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</si>
  <si>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</si>
  <si>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INCR DOT ORG/RIORG STAB SERV (ART26 C3 - P.FISSA CCNL 98-01)</t>
  </si>
  <si>
    <t>RID. STABILE ORG. DIRIG. (ART. 26 C. 5 CCNL 98-01)</t>
  </si>
  <si>
    <t>ALTRE RISORSE FISSE CON CARATTERE DI CERTEZZA E STABILITÀ</t>
  </si>
  <si>
    <t>DECURTAZIONE FONDO 3.356,97 EURO (ART.1 C.3 L. E CCNL 00-01)</t>
  </si>
  <si>
    <t>F65G</t>
  </si>
  <si>
    <t>F66G</t>
  </si>
  <si>
    <t>F67G</t>
  </si>
  <si>
    <t>F68G</t>
  </si>
  <si>
    <t>REC. EV. ICI (ART 3 C 57 L662/96, ART 59 C 1 L P DLGS446/97)</t>
  </si>
  <si>
    <t>INCARICHI DA SOGGETTI TERZI (ART. 20, CC. 3-5  CCNL 06-09)</t>
  </si>
  <si>
    <t>RIORGANIZZ. (ART. 26 C. 3 - PARTE VARIAB. CCNL 98-01)</t>
  </si>
  <si>
    <t>LIQUID. SENTENZE FAVOREVOLI ALL'ENTE (ART. 37 CCNL 98-01)</t>
  </si>
  <si>
    <t>INTEGRAZIONE 1,2% (ART. 26 C. 2 CCNL 98-01)</t>
  </si>
  <si>
    <t>ALTRE RISORSE VARIABILI</t>
  </si>
  <si>
    <t>U448</t>
  </si>
  <si>
    <t>U449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</si>
  <si>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</si>
  <si>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</si>
  <si>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</si>
  <si>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</si>
  <si>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</si>
  <si>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</si>
  <si>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</si>
  <si>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</si>
  <si>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</si>
  <si>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</si>
  <si>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</si>
  <si>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</si>
  <si>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</si>
  <si>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</si>
  <si>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</si>
  <si>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</si>
  <si>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</si>
  <si>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</si>
  <si>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</si>
  <si>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</si>
  <si>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</si>
  <si>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</si>
  <si>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</si>
  <si>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</si>
  <si>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</si>
  <si>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(**) Escluse le poste connesse a sponsorizzazioni, recupero evasione ICI e quelle relative a quote per la progettazione, identificate in voci separate.</t>
  </si>
  <si>
    <r>
      <t xml:space="preserve">SPEC. DISP. DI LEGGE (ART. 20 C. 2 CCNL 06-09) </t>
    </r>
    <r>
      <rPr>
        <sz val="6"/>
        <rFont val="Arial"/>
        <family val="2"/>
      </rPr>
      <t>(**)</t>
    </r>
  </si>
  <si>
    <t>P098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</si>
  <si>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</si>
  <si>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</si>
  <si>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</si>
  <si>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</si>
  <si>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</si>
  <si>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</si>
  <si>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</si>
  <si>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</si>
  <si>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</si>
  <si>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t>ALTRE DECURTAZIONE DEL FONDO /  PARTE FISSA</t>
  </si>
  <si>
    <t>F86H</t>
  </si>
  <si>
    <t>ENTRATE CONTO TERZI O UTENZA O SPONSORIZZ. (ART 43 L 449/97)</t>
  </si>
  <si>
    <t>F50H</t>
  </si>
  <si>
    <t>RISPARMI DI GESTIONE (ART. 43 L. 449/1997)</t>
  </si>
  <si>
    <t>F51H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</si>
  <si>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</si>
  <si>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</si>
  <si>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</si>
  <si>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</si>
  <si>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</si>
  <si>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</si>
  <si>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</si>
  <si>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</si>
  <si>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</si>
  <si>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</si>
  <si>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</si>
  <si>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</si>
  <si>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</si>
  <si>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</si>
  <si>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</si>
  <si>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</si>
  <si>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</si>
  <si>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</si>
  <si>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DIRIGENTE FUORI D.O. art.110 c.2 TUEL</t>
  </si>
  <si>
    <t>ALTE SPECIALIZZ. FUORI D.O.art.110 c.2 TUEL</t>
  </si>
  <si>
    <t>DIRIGENTE A TEMPO INDETERMINATO</t>
  </si>
  <si>
    <t>0D0164</t>
  </si>
  <si>
    <t>0D0165</t>
  </si>
  <si>
    <t>ALTE SPECIALIZZ. IN D.O. art.110 c.1 TUEL</t>
  </si>
  <si>
    <t>0D0I95</t>
  </si>
  <si>
    <t>COLLABORATORE A T.D. ART. 90 TUEL (b)</t>
  </si>
  <si>
    <t>S740</t>
  </si>
  <si>
    <t>S750</t>
  </si>
  <si>
    <t>IND. DI VACANZA CONTRATTUALE</t>
  </si>
  <si>
    <t>IND. DI VIGILANZA</t>
  </si>
  <si>
    <t>INDENNITA DI COMPARTO</t>
  </si>
  <si>
    <t>COMPENSI ONERI RISCHI E DISAGI</t>
  </si>
  <si>
    <t>FONDO SPECIF. RESPONSAB.</t>
  </si>
  <si>
    <t>SOMME RIMBORSATE PER PERSONALE COMAND./FUORI RUOLO/IN CONV.</t>
  </si>
  <si>
    <t>ALTRE SOMME RIMBORSATE ALLE AMMINISTRAZIONI</t>
  </si>
  <si>
    <t>P074</t>
  </si>
  <si>
    <t>P099</t>
  </si>
  <si>
    <t>A015</t>
  </si>
  <si>
    <t>A030</t>
  </si>
  <si>
    <t>A035</t>
  </si>
  <si>
    <t>A120</t>
  </si>
  <si>
    <t>A045</t>
  </si>
  <si>
    <t>A070</t>
  </si>
  <si>
    <t>M000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</si>
  <si>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</si>
  <si>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</si>
  <si>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</si>
  <si>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</si>
  <si>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t>(b) cfr." istruzioni generali e specifiche di comparto" e "glossario"</t>
  </si>
  <si>
    <t>NOTE: Elenco Istituzioni ed importi dei rimborsi effettuati (**)</t>
  </si>
  <si>
    <t>NOTE: Elenco Istituzioni ed importi dei rimborsi ricevuti (***)</t>
  </si>
  <si>
    <t>I424</t>
  </si>
  <si>
    <t>S190</t>
  </si>
  <si>
    <t>S761</t>
  </si>
  <si>
    <t>INDENNITA' ART.42, COMMA 5-TER, D.LGS. 151/2001</t>
  </si>
  <si>
    <t>INDENNITA' DI STAFF/COLLABORAZIONE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</si>
  <si>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</si>
  <si>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</si>
  <si>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</si>
  <si>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</si>
  <si>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</si>
  <si>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</si>
  <si>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ECONOMIE AGGIUNTIVE (ART. 16 CC. 4-5 L. 111/11)</t>
  </si>
  <si>
    <t>F96H</t>
  </si>
  <si>
    <t>INCONGRUENZA 9</t>
  </si>
  <si>
    <t>Totale Fondo unico</t>
  </si>
  <si>
    <t>C21</t>
  </si>
  <si>
    <t>Personale assunto con procedure Art. 35, c.3-Bis, DLGS 156/01</t>
  </si>
  <si>
    <t>Personale assunto con procedure Art. 4, c.6,  L. 125/13</t>
  </si>
  <si>
    <t>A35</t>
  </si>
  <si>
    <t>A40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</si>
  <si>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</si>
  <si>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</si>
  <si>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</si>
  <si>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P035</t>
  </si>
  <si>
    <t>CONTRIBUTI A CARICO DELL'AMM.NE PER FONDI PREV. COMPLEMENTARE</t>
  </si>
  <si>
    <t>Fondo Unico:</t>
  </si>
  <si>
    <t>Totale Fondo posizione e risultato</t>
  </si>
  <si>
    <t>(sono evidenziate quelle valorizzate nella T1)</t>
  </si>
  <si>
    <t>DIRIGENTE A TEMPO DET.TO  ART.110 C.1 TUEL</t>
  </si>
  <si>
    <t>POSIZ. ECON. D5 PROFILI ACCESSO D3</t>
  </si>
  <si>
    <t>POSIZ. ECON. D5 PROFILI ACCESSO D1</t>
  </si>
  <si>
    <t>POSIZ. ECON. D4 PROFILI ACCESSO D3</t>
  </si>
  <si>
    <t>POSIZ. ECON. D4 PROFILI ACCESSO D1</t>
  </si>
  <si>
    <t>POSIZ. ECON. B6 PROFILI ACCESSO B3</t>
  </si>
  <si>
    <t>POSIZ. ECON. B6 PROFILI ACCESSO B1</t>
  </si>
  <si>
    <t>POSIZ. ECON. B5 PROFILI ACCESSO B3</t>
  </si>
  <si>
    <t>POSIZ. ECON. B5 PROFILI ACCESSO B1</t>
  </si>
  <si>
    <t>POSIZ. ECON. B4 PROFILI ACCESSO B3</t>
  </si>
  <si>
    <t>POSIZ. ECON. B4 PROFILI ACCESSO B1</t>
  </si>
  <si>
    <t>ARRETRATI A.P. PER COMPENSI RISULTATO/ PRODUTTIVITA'</t>
  </si>
  <si>
    <t>S997</t>
  </si>
  <si>
    <r>
      <t xml:space="preserve">Risorse per la retribuzione di posizione e di risultato
</t>
    </r>
    <r>
      <rPr>
        <i/>
        <sz val="8.2"/>
        <rFont val="Arial"/>
        <family val="2"/>
      </rPr>
      <t>Destinazioni erogate a valere su risorse fisse</t>
    </r>
  </si>
  <si>
    <t>Totale Destinazioni a valere su risorse fisse</t>
  </si>
  <si>
    <t>Destinazioni erogate a valere su risorse variabili</t>
  </si>
  <si>
    <t>RETRIBUZIONE DI RISULTATO (onnicomprensività)</t>
  </si>
  <si>
    <t>U02I</t>
  </si>
  <si>
    <t>Totale Destinazioni a valere su risorse variabili</t>
  </si>
  <si>
    <t>DECURTAZIONE PERMANENTE EX ART. 1 C. 456 L. 147/2013</t>
  </si>
  <si>
    <t>F27I</t>
  </si>
  <si>
    <r>
      <t xml:space="preserve">Fondo unico per le risorse decentrate
</t>
    </r>
    <r>
      <rPr>
        <i/>
        <sz val="8.2"/>
        <rFont val="Arial"/>
        <family val="2"/>
      </rPr>
      <t>Destinazioni erogate a valere su risorse fisse</t>
    </r>
  </si>
  <si>
    <t>PROGRESSIONI ORIZZONTALI FONDO ANNO DI RIF.TO</t>
  </si>
  <si>
    <t>U97H</t>
  </si>
  <si>
    <t>PRODUTTIVITÀ / PERFORMANCE COLLETTIVA - STAB</t>
  </si>
  <si>
    <t>U98H</t>
  </si>
  <si>
    <t>PRODUTTIVITÀ / PERFORMANCE INDIVIDUALE - STAB</t>
  </si>
  <si>
    <t>U99H</t>
  </si>
  <si>
    <t>ALTRI ISTITUTI NON COMPRESI FRA I PRECEDENTI - STAB</t>
  </si>
  <si>
    <t>U01I</t>
  </si>
  <si>
    <t>INDENNITA' EROGATE A VALERE SU ART. 15 C. 5 CCNL 1998-01</t>
  </si>
  <si>
    <t>U00I</t>
  </si>
  <si>
    <t>Risoluz. rapporto di lavoro</t>
  </si>
  <si>
    <t>La dotazione organica dell'ente è stata approvata con Delibera di Giunta n. 377 del 17/12/2013 (Piano triennale dei fabbisogni di personale 2013-2015).</t>
  </si>
  <si>
    <t>Unioncamere Nazionale € 11.800; Camera di Commercio di Roma € 1.066.</t>
  </si>
  <si>
    <t>Unioncamere Nazionale € 67.505; Inail € 316.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</si>
</sst>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8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8.5"/>
      <name val="MS Serif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6"/>
      <color indexed="8"/>
      <name val="Arial"/>
      <family val="2"/>
    </font>
    <font>
      <i/>
      <sz val="10"/>
      <name val="Arial"/>
      <family val="2"/>
    </font>
    <font>
      <i/>
      <sz val="8.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sz val="12"/>
      <color indexed="8"/>
      <name val="Times New Roman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Helv"/>
      <family val="0"/>
    </font>
    <font>
      <sz val="10"/>
      <color indexed="9"/>
      <name val="Arial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8"/>
      <color theme="0"/>
      <name val="Helv"/>
      <family val="0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Helv"/>
      <family val="0"/>
    </font>
    <font>
      <b/>
      <sz val="8"/>
      <color rgb="FFFF0000"/>
      <name val="Helv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1" applyNumberFormat="0" applyAlignment="0" applyProtection="0"/>
    <xf numFmtId="0" fontId="45" fillId="0" borderId="2" applyNumberFormat="0" applyFill="0" applyAlignment="0" applyProtection="0"/>
    <xf numFmtId="0" fontId="46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197" fontId="0" fillId="0" borderId="0" applyFont="0" applyFill="0" applyBorder="0" applyAlignment="0" applyProtection="0"/>
    <xf numFmtId="0" fontId="47" fillId="7" borderId="1" applyNumberFormat="0" applyAlignment="0" applyProtection="0"/>
    <xf numFmtId="40" fontId="4" fillId="0" borderId="0" applyFont="0" applyFill="0" applyBorder="0" applyAlignment="0" applyProtection="0"/>
    <xf numFmtId="41" fontId="36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23" borderId="4" applyNumberFormat="0" applyFont="0" applyAlignment="0" applyProtection="0"/>
    <xf numFmtId="0" fontId="49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172" fontId="4" fillId="0" borderId="0" applyFont="0" applyFill="0" applyBorder="0" applyAlignment="0" applyProtection="0"/>
    <xf numFmtId="194" fontId="36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5" fillId="0" borderId="0" xfId="60" applyFont="1" applyBorder="1" applyAlignment="1" applyProtection="1">
      <alignment horizontal="left" vertical="top"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3" fillId="0" borderId="22" xfId="60" applyFont="1" applyFill="1" applyBorder="1" applyAlignment="1" applyProtection="1">
      <alignment horizontal="center" vertical="center"/>
      <protection/>
    </xf>
    <xf numFmtId="0" fontId="9" fillId="0" borderId="23" xfId="60" applyFont="1" applyFill="1" applyBorder="1" applyAlignment="1" applyProtection="1">
      <alignment horizontal="center" vertical="center"/>
      <protection/>
    </xf>
    <xf numFmtId="0" fontId="9" fillId="0" borderId="24" xfId="60" applyFont="1" applyFill="1" applyBorder="1" applyAlignment="1" applyProtection="1">
      <alignment horizontal="right" vertical="center"/>
      <protection/>
    </xf>
    <xf numFmtId="0" fontId="6" fillId="0" borderId="0" xfId="60" applyFont="1" applyAlignment="1">
      <alignment horizontal="center"/>
      <protection/>
    </xf>
    <xf numFmtId="0" fontId="16" fillId="0" borderId="0" xfId="59">
      <alignment/>
      <protection/>
    </xf>
    <xf numFmtId="0" fontId="17" fillId="0" borderId="25" xfId="59" applyFont="1" applyFill="1" applyBorder="1" applyAlignment="1">
      <alignment horizontal="centerContinuous" vertical="center" wrapText="1"/>
      <protection/>
    </xf>
    <xf numFmtId="0" fontId="6" fillId="0" borderId="26" xfId="59" applyFont="1" applyFill="1" applyBorder="1" applyAlignment="1">
      <alignment horizontal="centerContinuous" vertical="center" wrapText="1"/>
      <protection/>
    </xf>
    <xf numFmtId="0" fontId="9" fillId="0" borderId="27" xfId="59" applyFont="1" applyFill="1" applyBorder="1" applyAlignment="1" applyProtection="1">
      <alignment horizontal="center" vertical="center"/>
      <protection/>
    </xf>
    <xf numFmtId="0" fontId="18" fillId="0" borderId="28" xfId="59" applyFont="1" applyFill="1" applyBorder="1" applyAlignment="1" applyProtection="1">
      <alignment horizontal="centerContinuous" vertical="center" wrapText="1"/>
      <protection/>
    </xf>
    <xf numFmtId="0" fontId="18" fillId="0" borderId="0" xfId="59" applyFont="1" applyFill="1" applyBorder="1" applyAlignment="1" applyProtection="1">
      <alignment horizontal="centerContinuous" vertical="center" wrapText="1"/>
      <protection/>
    </xf>
    <xf numFmtId="0" fontId="18" fillId="0" borderId="29" xfId="59" applyFont="1" applyFill="1" applyBorder="1" applyAlignment="1" applyProtection="1">
      <alignment horizontal="center" vertical="center" wrapText="1"/>
      <protection/>
    </xf>
    <xf numFmtId="0" fontId="18" fillId="0" borderId="29" xfId="59" applyFont="1" applyFill="1" applyBorder="1" applyAlignment="1" applyProtection="1">
      <alignment horizontal="centerContinuous" vertical="center" wrapText="1"/>
      <protection/>
    </xf>
    <xf numFmtId="0" fontId="9" fillId="0" borderId="24" xfId="59" applyFont="1" applyFill="1" applyBorder="1" applyAlignment="1" applyProtection="1">
      <alignment horizontal="right" vertical="center"/>
      <protection/>
    </xf>
    <xf numFmtId="0" fontId="6" fillId="0" borderId="30" xfId="59" applyFont="1" applyFill="1" applyBorder="1" applyAlignment="1" applyProtection="1">
      <alignment horizontal="center"/>
      <protection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" fillId="0" borderId="10" xfId="58" applyFont="1" applyFill="1" applyBorder="1" applyAlignment="1">
      <alignment horizontal="centerContinuous"/>
      <protection/>
    </xf>
    <xf numFmtId="0" fontId="6" fillId="0" borderId="11" xfId="58" applyFont="1" applyFill="1" applyBorder="1" applyAlignment="1">
      <alignment horizontal="center"/>
      <protection/>
    </xf>
    <xf numFmtId="0" fontId="9" fillId="0" borderId="12" xfId="58" applyFont="1" applyFill="1" applyBorder="1" applyAlignment="1">
      <alignment horizontal="centerContinuous" vertical="center"/>
      <protection/>
    </xf>
    <xf numFmtId="0" fontId="6" fillId="0" borderId="12" xfId="58" applyFont="1" applyFill="1" applyBorder="1" applyAlignment="1">
      <alignment horizontal="centerContinuous" vertical="center"/>
      <protection/>
    </xf>
    <xf numFmtId="0" fontId="6" fillId="0" borderId="31" xfId="58" applyFont="1" applyFill="1" applyBorder="1" applyAlignment="1">
      <alignment horizontal="centerContinuous" vertical="center"/>
      <protection/>
    </xf>
    <xf numFmtId="0" fontId="9" fillId="0" borderId="23" xfId="58" applyFont="1" applyFill="1" applyBorder="1" applyAlignment="1" applyProtection="1">
      <alignment horizontal="center" vertical="center"/>
      <protection/>
    </xf>
    <xf numFmtId="0" fontId="6" fillId="0" borderId="17" xfId="58" applyFont="1" applyFill="1" applyBorder="1" applyAlignment="1">
      <alignment horizontal="center"/>
      <protection/>
    </xf>
    <xf numFmtId="0" fontId="19" fillId="0" borderId="32" xfId="58" applyFont="1" applyFill="1" applyBorder="1" applyAlignment="1" applyProtection="1">
      <alignment horizontal="center"/>
      <protection/>
    </xf>
    <xf numFmtId="0" fontId="19" fillId="0" borderId="33" xfId="58" applyFont="1" applyFill="1" applyBorder="1" applyAlignment="1" applyProtection="1">
      <alignment horizontal="center"/>
      <protection/>
    </xf>
    <xf numFmtId="0" fontId="19" fillId="0" borderId="34" xfId="58" applyFont="1" applyFill="1" applyBorder="1" applyAlignment="1" applyProtection="1">
      <alignment horizontal="center"/>
      <protection/>
    </xf>
    <xf numFmtId="0" fontId="9" fillId="0" borderId="24" xfId="58" applyFont="1" applyFill="1" applyBorder="1" applyAlignment="1" applyProtection="1">
      <alignment horizontal="right" vertical="center"/>
      <protection/>
    </xf>
    <xf numFmtId="0" fontId="6" fillId="0" borderId="30" xfId="58" applyFont="1" applyFill="1" applyBorder="1" applyAlignment="1" applyProtection="1">
      <alignment horizontal="center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>
      <alignment horizontal="centerContinuous"/>
      <protection/>
    </xf>
    <xf numFmtId="0" fontId="6" fillId="0" borderId="11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Continuous" vertical="center"/>
      <protection/>
    </xf>
    <xf numFmtId="0" fontId="6" fillId="0" borderId="12" xfId="57" applyFont="1" applyFill="1" applyBorder="1" applyAlignment="1">
      <alignment horizontal="centerContinuous" vertical="center"/>
      <protection/>
    </xf>
    <xf numFmtId="0" fontId="6" fillId="0" borderId="31" xfId="57" applyFont="1" applyFill="1" applyBorder="1" applyAlignment="1">
      <alignment horizontal="centerContinuous" vertical="center"/>
      <protection/>
    </xf>
    <xf numFmtId="0" fontId="9" fillId="0" borderId="23" xfId="57" applyFont="1" applyFill="1" applyBorder="1" applyAlignment="1" applyProtection="1">
      <alignment horizontal="center" vertical="center"/>
      <protection/>
    </xf>
    <xf numFmtId="0" fontId="9" fillId="0" borderId="18" xfId="57" applyFont="1" applyFill="1" applyBorder="1" applyAlignment="1" applyProtection="1">
      <alignment horizontal="centerContinuous" vertical="center"/>
      <protection/>
    </xf>
    <xf numFmtId="0" fontId="6" fillId="0" borderId="17" xfId="57" applyFont="1" applyFill="1" applyBorder="1" applyAlignment="1">
      <alignment horizontal="center"/>
      <protection/>
    </xf>
    <xf numFmtId="0" fontId="19" fillId="0" borderId="32" xfId="57" applyFont="1" applyFill="1" applyBorder="1" applyAlignment="1" applyProtection="1">
      <alignment horizontal="center"/>
      <protection/>
    </xf>
    <xf numFmtId="0" fontId="19" fillId="0" borderId="33" xfId="57" applyFont="1" applyFill="1" applyBorder="1" applyAlignment="1" applyProtection="1">
      <alignment horizontal="center"/>
      <protection/>
    </xf>
    <xf numFmtId="0" fontId="19" fillId="0" borderId="34" xfId="57" applyFont="1" applyFill="1" applyBorder="1" applyAlignment="1" applyProtection="1">
      <alignment horizontal="center"/>
      <protection/>
    </xf>
    <xf numFmtId="0" fontId="9" fillId="0" borderId="24" xfId="57" applyFont="1" applyFill="1" applyBorder="1" applyAlignment="1" applyProtection="1">
      <alignment horizontal="right" vertical="center"/>
      <protection/>
    </xf>
    <xf numFmtId="0" fontId="6" fillId="0" borderId="30" xfId="57" applyFont="1" applyFill="1" applyBorder="1" applyAlignment="1" applyProtection="1">
      <alignment horizontal="center"/>
      <protection/>
    </xf>
    <xf numFmtId="0" fontId="5" fillId="0" borderId="0" xfId="56" applyFont="1" applyBorder="1" applyAlignment="1" applyProtection="1">
      <alignment horizontal="left" vertical="top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0" fontId="6" fillId="0" borderId="0" xfId="56" applyFont="1" applyBorder="1" applyAlignment="1" applyProtection="1">
      <alignment horizontal="left"/>
      <protection/>
    </xf>
    <xf numFmtId="0" fontId="6" fillId="0" borderId="0" xfId="56" applyFont="1">
      <alignment/>
      <protection/>
    </xf>
    <xf numFmtId="0" fontId="6" fillId="0" borderId="10" xfId="56" applyFont="1" applyFill="1" applyBorder="1" applyAlignment="1">
      <alignment horizontal="centerContinuous"/>
      <protection/>
    </xf>
    <xf numFmtId="0" fontId="6" fillId="0" borderId="11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Continuous" vertical="center"/>
      <protection/>
    </xf>
    <xf numFmtId="0" fontId="6" fillId="0" borderId="12" xfId="56" applyFont="1" applyFill="1" applyBorder="1" applyAlignment="1">
      <alignment horizontal="centerContinuous" vertical="center"/>
      <protection/>
    </xf>
    <xf numFmtId="0" fontId="6" fillId="0" borderId="31" xfId="56" applyFont="1" applyFill="1" applyBorder="1" applyAlignment="1">
      <alignment horizontal="centerContinuous" vertical="center"/>
      <protection/>
    </xf>
    <xf numFmtId="0" fontId="9" fillId="0" borderId="23" xfId="56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center"/>
      <protection/>
    </xf>
    <xf numFmtId="0" fontId="9" fillId="0" borderId="24" xfId="56" applyFont="1" applyFill="1" applyBorder="1" applyAlignment="1" applyProtection="1">
      <alignment horizontal="right" vertical="center"/>
      <protection/>
    </xf>
    <xf numFmtId="0" fontId="6" fillId="0" borderId="30" xfId="56" applyFont="1" applyFill="1" applyBorder="1" applyAlignment="1" applyProtection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Fill="1" applyBorder="1" applyAlignment="1">
      <alignment horizontal="centerContinuous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Continuous" vertical="center"/>
      <protection/>
    </xf>
    <xf numFmtId="0" fontId="6" fillId="0" borderId="31" xfId="55" applyFont="1" applyFill="1" applyBorder="1" applyAlignment="1">
      <alignment horizontal="centerContinuous" vertical="center"/>
      <protection/>
    </xf>
    <xf numFmtId="0" fontId="9" fillId="0" borderId="23" xfId="55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>
      <alignment horizontal="center"/>
      <protection/>
    </xf>
    <xf numFmtId="0" fontId="9" fillId="0" borderId="24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justify"/>
      <protection/>
    </xf>
    <xf numFmtId="0" fontId="21" fillId="0" borderId="0" xfId="0" applyFont="1" applyAlignment="1">
      <alignment/>
    </xf>
    <xf numFmtId="0" fontId="6" fillId="0" borderId="39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justify" wrapText="1"/>
      <protection/>
    </xf>
    <xf numFmtId="0" fontId="6" fillId="0" borderId="38" xfId="0" applyFont="1" applyFill="1" applyBorder="1" applyAlignment="1" applyProtection="1">
      <alignment wrapText="1"/>
      <protection/>
    </xf>
    <xf numFmtId="0" fontId="9" fillId="0" borderId="4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14" fillId="0" borderId="42" xfId="0" applyFont="1" applyFill="1" applyBorder="1" applyAlignment="1" applyProtection="1">
      <alignment horizontal="center"/>
      <protection/>
    </xf>
    <xf numFmtId="0" fontId="9" fillId="0" borderId="43" xfId="57" applyFont="1" applyFill="1" applyBorder="1" applyAlignment="1">
      <alignment horizontal="centerContinuous" vertical="center"/>
      <protection/>
    </xf>
    <xf numFmtId="0" fontId="6" fillId="0" borderId="39" xfId="0" applyFont="1" applyFill="1" applyBorder="1" applyAlignment="1" applyProtection="1">
      <alignment horizontal="justify" wrapText="1"/>
      <protection/>
    </xf>
    <xf numFmtId="0" fontId="18" fillId="24" borderId="44" xfId="0" applyFont="1" applyFill="1" applyBorder="1" applyAlignment="1" applyProtection="1">
      <alignment horizontal="center" vertical="center" wrapText="1"/>
      <protection/>
    </xf>
    <xf numFmtId="0" fontId="9" fillId="25" borderId="45" xfId="55" applyFont="1" applyFill="1" applyBorder="1" applyAlignment="1">
      <alignment horizontal="centerContinuous" vertical="center"/>
      <protection/>
    </xf>
    <xf numFmtId="0" fontId="6" fillId="25" borderId="12" xfId="55" applyFont="1" applyFill="1" applyBorder="1" applyAlignment="1">
      <alignment horizontal="centerContinuous" vertical="center"/>
      <protection/>
    </xf>
    <xf numFmtId="0" fontId="6" fillId="25" borderId="31" xfId="55" applyFont="1" applyFill="1" applyBorder="1" applyAlignment="1">
      <alignment horizontal="centerContinuous" vertical="center"/>
      <protection/>
    </xf>
    <xf numFmtId="0" fontId="20" fillId="25" borderId="46" xfId="55" applyFont="1" applyFill="1" applyBorder="1" applyAlignment="1" applyProtection="1">
      <alignment horizontal="centerContinuous" vertical="center" wrapText="1"/>
      <protection/>
    </xf>
    <xf numFmtId="0" fontId="20" fillId="25" borderId="43" xfId="55" applyFont="1" applyFill="1" applyBorder="1" applyAlignment="1">
      <alignment horizontal="centerContinuous" vertical="center"/>
      <protection/>
    </xf>
    <xf numFmtId="0" fontId="20" fillId="25" borderId="43" xfId="56" applyFont="1" applyFill="1" applyBorder="1" applyAlignment="1">
      <alignment horizontal="centerContinuous" vertical="center"/>
      <protection/>
    </xf>
    <xf numFmtId="0" fontId="20" fillId="25" borderId="18" xfId="56" applyFont="1" applyFill="1" applyBorder="1" applyAlignment="1" applyProtection="1">
      <alignment horizontal="centerContinuous" vertical="center"/>
      <protection/>
    </xf>
    <xf numFmtId="0" fontId="19" fillId="25" borderId="47" xfId="55" applyFont="1" applyFill="1" applyBorder="1" applyAlignment="1" applyProtection="1">
      <alignment horizontal="center"/>
      <protection/>
    </xf>
    <xf numFmtId="0" fontId="19" fillId="25" borderId="34" xfId="55" applyFont="1" applyFill="1" applyBorder="1" applyAlignment="1" applyProtection="1">
      <alignment horizontal="center"/>
      <protection/>
    </xf>
    <xf numFmtId="0" fontId="19" fillId="25" borderId="32" xfId="55" applyFont="1" applyFill="1" applyBorder="1" applyAlignment="1" applyProtection="1">
      <alignment horizontal="center"/>
      <protection/>
    </xf>
    <xf numFmtId="0" fontId="19" fillId="25" borderId="47" xfId="56" applyFont="1" applyFill="1" applyBorder="1" applyAlignment="1" applyProtection="1">
      <alignment horizontal="center"/>
      <protection/>
    </xf>
    <xf numFmtId="0" fontId="19" fillId="25" borderId="34" xfId="56" applyFont="1" applyFill="1" applyBorder="1" applyAlignment="1" applyProtection="1">
      <alignment horizontal="center"/>
      <protection/>
    </xf>
    <xf numFmtId="0" fontId="19" fillId="25" borderId="32" xfId="56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6" fillId="25" borderId="0" xfId="58" applyFont="1" applyFill="1" applyBorder="1">
      <alignment/>
      <protection/>
    </xf>
    <xf numFmtId="0" fontId="16" fillId="0" borderId="50" xfId="0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2" xfId="0" applyFont="1" applyFill="1" applyBorder="1" applyAlignment="1" applyProtection="1">
      <alignment horizontal="right"/>
      <protection/>
    </xf>
    <xf numFmtId="0" fontId="9" fillId="0" borderId="53" xfId="58" applyFont="1" applyFill="1" applyBorder="1" applyAlignment="1" applyProtection="1">
      <alignment horizontal="center" vertical="center"/>
      <protection/>
    </xf>
    <xf numFmtId="0" fontId="9" fillId="0" borderId="53" xfId="58" applyFont="1" applyFill="1" applyBorder="1" applyAlignment="1" applyProtection="1">
      <alignment vertical="center"/>
      <protection/>
    </xf>
    <xf numFmtId="0" fontId="26" fillId="0" borderId="30" xfId="55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26" fillId="0" borderId="0" xfId="55" applyFont="1" applyAlignment="1">
      <alignment horizontal="center"/>
      <protection/>
    </xf>
    <xf numFmtId="0" fontId="27" fillId="0" borderId="0" xfId="0" applyFont="1" applyAlignment="1">
      <alignment/>
    </xf>
    <xf numFmtId="0" fontId="16" fillId="0" borderId="54" xfId="0" applyFont="1" applyFill="1" applyBorder="1" applyAlignment="1" applyProtection="1">
      <alignment horizontal="center"/>
      <protection/>
    </xf>
    <xf numFmtId="0" fontId="16" fillId="0" borderId="55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justify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14" fillId="0" borderId="41" xfId="0" applyFont="1" applyFill="1" applyBorder="1" applyAlignment="1" applyProtection="1">
      <alignment horizontal="center"/>
      <protection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4" fontId="6" fillId="0" borderId="57" xfId="0" applyNumberFormat="1" applyFont="1" applyFill="1" applyBorder="1" applyAlignment="1" applyProtection="1">
      <alignment/>
      <protection locked="0"/>
    </xf>
    <xf numFmtId="3" fontId="6" fillId="0" borderId="59" xfId="0" applyNumberFormat="1" applyFont="1" applyFill="1" applyBorder="1" applyAlignment="1" applyProtection="1">
      <alignment/>
      <protection locked="0"/>
    </xf>
    <xf numFmtId="3" fontId="6" fillId="0" borderId="60" xfId="0" applyNumberFormat="1" applyFont="1" applyFill="1" applyBorder="1" applyAlignment="1" applyProtection="1">
      <alignment/>
      <protection locked="0"/>
    </xf>
    <xf numFmtId="3" fontId="16" fillId="0" borderId="61" xfId="0" applyNumberFormat="1" applyFont="1" applyFill="1" applyBorder="1" applyAlignment="1" applyProtection="1">
      <alignment/>
      <protection locked="0"/>
    </xf>
    <xf numFmtId="3" fontId="16" fillId="0" borderId="62" xfId="0" applyNumberFormat="1" applyFont="1" applyFill="1" applyBorder="1" applyAlignment="1" applyProtection="1">
      <alignment/>
      <protection locked="0"/>
    </xf>
    <xf numFmtId="3" fontId="16" fillId="0" borderId="63" xfId="0" applyNumberFormat="1" applyFont="1" applyFill="1" applyBorder="1" applyAlignment="1" applyProtection="1">
      <alignment/>
      <protection locked="0"/>
    </xf>
    <xf numFmtId="3" fontId="16" fillId="0" borderId="64" xfId="0" applyNumberFormat="1" applyFont="1" applyFill="1" applyBorder="1" applyAlignment="1" applyProtection="1">
      <alignment/>
      <protection locked="0"/>
    </xf>
    <xf numFmtId="0" fontId="9" fillId="0" borderId="65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 applyProtection="1">
      <alignment horizontal="center"/>
      <protection/>
    </xf>
    <xf numFmtId="3" fontId="6" fillId="0" borderId="21" xfId="55" applyNumberFormat="1" applyFont="1" applyFill="1" applyBorder="1" applyProtection="1">
      <alignment/>
      <protection locked="0"/>
    </xf>
    <xf numFmtId="3" fontId="6" fillId="0" borderId="68" xfId="55" applyNumberFormat="1" applyFont="1" applyFill="1" applyBorder="1" applyProtection="1">
      <alignment/>
      <protection locked="0"/>
    </xf>
    <xf numFmtId="3" fontId="6" fillId="0" borderId="57" xfId="55" applyNumberFormat="1" applyFont="1" applyFill="1" applyBorder="1" applyProtection="1">
      <alignment/>
      <protection locked="0"/>
    </xf>
    <xf numFmtId="3" fontId="6" fillId="0" borderId="21" xfId="56" applyNumberFormat="1" applyFont="1" applyFill="1" applyBorder="1" applyProtection="1">
      <alignment/>
      <protection locked="0"/>
    </xf>
    <xf numFmtId="3" fontId="6" fillId="0" borderId="68" xfId="56" applyNumberFormat="1" applyFont="1" applyFill="1" applyBorder="1" applyProtection="1">
      <alignment/>
      <protection locked="0"/>
    </xf>
    <xf numFmtId="3" fontId="6" fillId="0" borderId="57" xfId="56" applyNumberFormat="1" applyFont="1" applyFill="1" applyBorder="1" applyProtection="1">
      <alignment/>
      <protection locked="0"/>
    </xf>
    <xf numFmtId="3" fontId="6" fillId="0" borderId="48" xfId="55" applyNumberFormat="1" applyFont="1" applyFill="1" applyBorder="1" applyProtection="1">
      <alignment/>
      <protection locked="0"/>
    </xf>
    <xf numFmtId="3" fontId="6" fillId="0" borderId="69" xfId="55" applyNumberFormat="1" applyFont="1" applyFill="1" applyBorder="1" applyProtection="1">
      <alignment/>
      <protection locked="0"/>
    </xf>
    <xf numFmtId="3" fontId="6" fillId="0" borderId="70" xfId="55" applyNumberFormat="1" applyFont="1" applyFill="1" applyBorder="1" applyProtection="1">
      <alignment/>
      <protection locked="0"/>
    </xf>
    <xf numFmtId="3" fontId="6" fillId="0" borderId="57" xfId="57" applyNumberFormat="1" applyFont="1" applyFill="1" applyBorder="1" applyProtection="1">
      <alignment/>
      <protection locked="0"/>
    </xf>
    <xf numFmtId="3" fontId="6" fillId="0" borderId="48" xfId="57" applyNumberFormat="1" applyFont="1" applyFill="1" applyBorder="1" applyProtection="1">
      <alignment/>
      <protection locked="0"/>
    </xf>
    <xf numFmtId="3" fontId="6" fillId="0" borderId="68" xfId="57" applyNumberFormat="1" applyFont="1" applyFill="1" applyBorder="1" applyProtection="1">
      <alignment/>
      <protection locked="0"/>
    </xf>
    <xf numFmtId="3" fontId="6" fillId="0" borderId="71" xfId="57" applyNumberFormat="1" applyFont="1" applyFill="1" applyBorder="1" applyProtection="1">
      <alignment/>
      <protection locked="0"/>
    </xf>
    <xf numFmtId="3" fontId="6" fillId="0" borderId="69" xfId="57" applyNumberFormat="1" applyFont="1" applyFill="1" applyBorder="1" applyProtection="1">
      <alignment/>
      <protection locked="0"/>
    </xf>
    <xf numFmtId="3" fontId="6" fillId="0" borderId="72" xfId="57" applyNumberFormat="1" applyFont="1" applyFill="1" applyBorder="1" applyProtection="1">
      <alignment/>
      <protection locked="0"/>
    </xf>
    <xf numFmtId="0" fontId="19" fillId="0" borderId="32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32" fillId="0" borderId="32" xfId="0" applyFont="1" applyFill="1" applyBorder="1" applyAlignment="1">
      <alignment/>
    </xf>
    <xf numFmtId="0" fontId="21" fillId="0" borderId="73" xfId="0" applyFont="1" applyFill="1" applyBorder="1" applyAlignment="1" applyProtection="1">
      <alignment horizontal="center" textRotation="255" wrapText="1"/>
      <protection/>
    </xf>
    <xf numFmtId="0" fontId="21" fillId="0" borderId="74" xfId="0" applyFont="1" applyFill="1" applyBorder="1" applyAlignment="1" applyProtection="1">
      <alignment horizontal="center" textRotation="255" wrapText="1"/>
      <protection/>
    </xf>
    <xf numFmtId="0" fontId="21" fillId="0" borderId="74" xfId="0" applyFont="1" applyFill="1" applyBorder="1" applyAlignment="1" applyProtection="1" quotePrefix="1">
      <alignment horizontal="center" textRotation="255" wrapText="1"/>
      <protection/>
    </xf>
    <xf numFmtId="3" fontId="6" fillId="0" borderId="69" xfId="0" applyNumberFormat="1" applyFont="1" applyBorder="1" applyAlignment="1" applyProtection="1">
      <alignment/>
      <protection locked="0"/>
    </xf>
    <xf numFmtId="3" fontId="6" fillId="0" borderId="6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3" fontId="6" fillId="0" borderId="57" xfId="58" applyNumberFormat="1" applyFont="1" applyFill="1" applyBorder="1" applyProtection="1">
      <alignment/>
      <protection locked="0"/>
    </xf>
    <xf numFmtId="3" fontId="6" fillId="0" borderId="48" xfId="58" applyNumberFormat="1" applyFont="1" applyFill="1" applyBorder="1" applyProtection="1">
      <alignment/>
      <protection locked="0"/>
    </xf>
    <xf numFmtId="3" fontId="6" fillId="0" borderId="68" xfId="58" applyNumberFormat="1" applyFont="1" applyFill="1" applyBorder="1" applyProtection="1">
      <alignment/>
      <protection locked="0"/>
    </xf>
    <xf numFmtId="3" fontId="6" fillId="0" borderId="71" xfId="58" applyNumberFormat="1" applyFont="1" applyFill="1" applyBorder="1" applyProtection="1">
      <alignment/>
      <protection locked="0"/>
    </xf>
    <xf numFmtId="3" fontId="6" fillId="0" borderId="69" xfId="58" applyNumberFormat="1" applyFont="1" applyFill="1" applyBorder="1" applyProtection="1">
      <alignment/>
      <protection locked="0"/>
    </xf>
    <xf numFmtId="0" fontId="9" fillId="0" borderId="11" xfId="59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5" xfId="0" applyFont="1" applyBorder="1" applyAlignment="1">
      <alignment/>
    </xf>
    <xf numFmtId="3" fontId="6" fillId="0" borderId="70" xfId="60" applyNumberFormat="1" applyFont="1" applyFill="1" applyBorder="1" applyProtection="1">
      <alignment/>
      <protection locked="0"/>
    </xf>
    <xf numFmtId="3" fontId="6" fillId="0" borderId="67" xfId="60" applyNumberFormat="1" applyFont="1" applyFill="1" applyBorder="1" applyProtection="1">
      <alignment/>
      <protection locked="0"/>
    </xf>
    <xf numFmtId="0" fontId="18" fillId="0" borderId="77" xfId="60" applyFont="1" applyFill="1" applyBorder="1" applyAlignment="1" applyProtection="1">
      <alignment horizontal="centerContinuous" vertical="center"/>
      <protection/>
    </xf>
    <xf numFmtId="0" fontId="13" fillId="0" borderId="10" xfId="59" applyFont="1" applyFill="1" applyBorder="1" applyAlignment="1">
      <alignment horizontal="centerContinuous"/>
      <protection/>
    </xf>
    <xf numFmtId="0" fontId="13" fillId="0" borderId="78" xfId="58" applyFont="1" applyFill="1" applyBorder="1" applyAlignment="1" applyProtection="1">
      <alignment horizontal="center" vertical="center"/>
      <protection/>
    </xf>
    <xf numFmtId="0" fontId="13" fillId="0" borderId="78" xfId="57" applyFont="1" applyFill="1" applyBorder="1" applyAlignment="1" applyProtection="1">
      <alignment horizontal="center" vertical="center"/>
      <protection/>
    </xf>
    <xf numFmtId="0" fontId="13" fillId="0" borderId="78" xfId="56" applyFont="1" applyFill="1" applyBorder="1" applyAlignment="1" applyProtection="1">
      <alignment horizontal="center" vertical="center"/>
      <protection/>
    </xf>
    <xf numFmtId="0" fontId="13" fillId="0" borderId="78" xfId="55" applyFont="1" applyFill="1" applyBorder="1" applyAlignment="1" applyProtection="1">
      <alignment horizontal="center" vertical="center"/>
      <protection/>
    </xf>
    <xf numFmtId="0" fontId="13" fillId="0" borderId="23" xfId="55" applyFont="1" applyFill="1" applyBorder="1" applyAlignment="1" applyProtection="1">
      <alignment horizontal="center" vertical="center"/>
      <protection/>
    </xf>
    <xf numFmtId="0" fontId="14" fillId="0" borderId="17" xfId="55" applyFont="1" applyFill="1" applyBorder="1" applyAlignment="1">
      <alignment horizontal="center"/>
      <protection/>
    </xf>
    <xf numFmtId="0" fontId="14" fillId="0" borderId="79" xfId="0" applyFont="1" applyFill="1" applyBorder="1" applyAlignment="1" applyProtection="1">
      <alignment horizontal="center"/>
      <protection/>
    </xf>
    <xf numFmtId="0" fontId="19" fillId="0" borderId="47" xfId="60" applyFont="1" applyFill="1" applyBorder="1" applyAlignment="1">
      <alignment horizontal="centerContinuous"/>
      <protection/>
    </xf>
    <xf numFmtId="0" fontId="19" fillId="0" borderId="80" xfId="60" applyFont="1" applyFill="1" applyBorder="1" applyAlignment="1" applyProtection="1">
      <alignment horizontal="center"/>
      <protection/>
    </xf>
    <xf numFmtId="0" fontId="19" fillId="0" borderId="27" xfId="60" applyFont="1" applyFill="1" applyBorder="1" applyAlignment="1" applyProtection="1">
      <alignment horizontal="center"/>
      <protection/>
    </xf>
    <xf numFmtId="0" fontId="19" fillId="0" borderId="0" xfId="60" applyFont="1">
      <alignment/>
      <protection/>
    </xf>
    <xf numFmtId="0" fontId="19" fillId="0" borderId="17" xfId="0" applyFont="1" applyFill="1" applyBorder="1" applyAlignment="1">
      <alignment horizontal="center"/>
    </xf>
    <xf numFmtId="0" fontId="24" fillId="0" borderId="32" xfId="0" applyFont="1" applyFill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>
      <alignment horizontal="centerContinuous"/>
    </xf>
    <xf numFmtId="0" fontId="9" fillId="0" borderId="82" xfId="0" applyFont="1" applyFill="1" applyBorder="1" applyAlignment="1">
      <alignment horizontal="center"/>
    </xf>
    <xf numFmtId="0" fontId="9" fillId="0" borderId="83" xfId="0" applyFont="1" applyFill="1" applyBorder="1" applyAlignment="1" applyProtection="1">
      <alignment horizontal="center" vertical="center"/>
      <protection/>
    </xf>
    <xf numFmtId="0" fontId="9" fillId="0" borderId="84" xfId="0" applyFont="1" applyFill="1" applyBorder="1" applyAlignment="1" applyProtection="1">
      <alignment horizontal="centerContinuous" vertical="center" wrapText="1"/>
      <protection/>
    </xf>
    <xf numFmtId="3" fontId="0" fillId="0" borderId="63" xfId="0" applyNumberFormat="1" applyFill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0" fontId="5" fillId="0" borderId="85" xfId="60" applyFont="1" applyBorder="1" applyAlignment="1" applyProtection="1">
      <alignment horizontal="left" vertical="top"/>
      <protection/>
    </xf>
    <xf numFmtId="0" fontId="9" fillId="0" borderId="52" xfId="55" applyFont="1" applyBorder="1" applyAlignment="1">
      <alignment horizontal="right"/>
      <protection/>
    </xf>
    <xf numFmtId="0" fontId="9" fillId="0" borderId="65" xfId="0" applyFont="1" applyFill="1" applyBorder="1" applyAlignment="1" applyProtection="1">
      <alignment horizontal="right" vertical="center"/>
      <protection/>
    </xf>
    <xf numFmtId="0" fontId="9" fillId="0" borderId="61" xfId="0" applyFont="1" applyFill="1" applyBorder="1" applyAlignment="1">
      <alignment horizontal="centerContinuous" vertical="center"/>
    </xf>
    <xf numFmtId="0" fontId="19" fillId="0" borderId="34" xfId="0" applyFont="1" applyFill="1" applyBorder="1" applyAlignment="1" applyProtection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35" xfId="60" applyFont="1" applyBorder="1" applyAlignment="1">
      <alignment horizontal="centerContinuous" vertical="center"/>
      <protection/>
    </xf>
    <xf numFmtId="0" fontId="9" fillId="0" borderId="15" xfId="55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85" xfId="0" applyFont="1" applyFill="1" applyBorder="1" applyAlignment="1">
      <alignment horizontal="centerContinuous"/>
    </xf>
    <xf numFmtId="0" fontId="8" fillId="0" borderId="82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Continuous" vertical="center" wrapText="1"/>
      <protection/>
    </xf>
    <xf numFmtId="0" fontId="9" fillId="0" borderId="43" xfId="0" applyFont="1" applyFill="1" applyBorder="1" applyAlignment="1">
      <alignment horizontal="centerContinuous" vertical="center"/>
    </xf>
    <xf numFmtId="0" fontId="8" fillId="0" borderId="86" xfId="0" applyFont="1" applyFill="1" applyBorder="1" applyAlignment="1">
      <alignment horizontal="center" vertical="center"/>
    </xf>
    <xf numFmtId="0" fontId="9" fillId="0" borderId="81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5" xfId="0" applyFont="1" applyFill="1" applyBorder="1" applyAlignment="1" applyProtection="1">
      <alignment horizontal="centerContinuous" vertical="center"/>
      <protection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25" borderId="57" xfId="0" applyNumberFormat="1" applyFont="1" applyFill="1" applyBorder="1" applyAlignment="1" applyProtection="1">
      <alignment/>
      <protection locked="0"/>
    </xf>
    <xf numFmtId="3" fontId="6" fillId="25" borderId="48" xfId="0" applyNumberFormat="1" applyFont="1" applyFill="1" applyBorder="1" applyAlignment="1" applyProtection="1">
      <alignment/>
      <protection locked="0"/>
    </xf>
    <xf numFmtId="3" fontId="6" fillId="0" borderId="57" xfId="59" applyNumberFormat="1" applyFont="1" applyFill="1" applyBorder="1" applyAlignment="1" applyProtection="1">
      <alignment/>
      <protection locked="0"/>
    </xf>
    <xf numFmtId="3" fontId="6" fillId="0" borderId="71" xfId="59" applyNumberFormat="1" applyFont="1" applyFill="1" applyBorder="1" applyAlignment="1" applyProtection="1">
      <alignment/>
      <protection locked="0"/>
    </xf>
    <xf numFmtId="3" fontId="6" fillId="0" borderId="48" xfId="59" applyNumberFormat="1" applyFont="1" applyFill="1" applyBorder="1" applyAlignment="1" applyProtection="1">
      <alignment/>
      <protection locked="0"/>
    </xf>
    <xf numFmtId="3" fontId="6" fillId="0" borderId="69" xfId="59" applyNumberFormat="1" applyFont="1" applyFill="1" applyBorder="1" applyAlignment="1" applyProtection="1">
      <alignment/>
      <protection locked="0"/>
    </xf>
    <xf numFmtId="3" fontId="6" fillId="0" borderId="72" xfId="59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48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68" xfId="0" applyFont="1" applyFill="1" applyBorder="1" applyAlignment="1" applyProtection="1">
      <alignment horizontal="centerContinuous"/>
      <protection/>
    </xf>
    <xf numFmtId="0" fontId="0" fillId="0" borderId="61" xfId="0" applyBorder="1" applyAlignment="1" applyProtection="1">
      <alignment horizontal="centerContinuous" vertical="center"/>
      <protection/>
    </xf>
    <xf numFmtId="0" fontId="0" fillId="24" borderId="44" xfId="0" applyFill="1" applyBorder="1" applyAlignment="1" applyProtection="1">
      <alignment/>
      <protection/>
    </xf>
    <xf numFmtId="0" fontId="0" fillId="0" borderId="68" xfId="0" applyBorder="1" applyAlignment="1" applyProtection="1">
      <alignment horizontal="centerContinuous" vertical="center"/>
      <protection/>
    </xf>
    <xf numFmtId="0" fontId="6" fillId="0" borderId="61" xfId="0" applyFont="1" applyFill="1" applyBorder="1" applyAlignment="1" applyProtection="1">
      <alignment horizontal="centerContinuous" vertical="center"/>
      <protection/>
    </xf>
    <xf numFmtId="0" fontId="6" fillId="0" borderId="49" xfId="0" applyFont="1" applyFill="1" applyBorder="1" applyAlignment="1" applyProtection="1">
      <alignment horizontal="centerContinuous"/>
      <protection/>
    </xf>
    <xf numFmtId="0" fontId="6" fillId="0" borderId="41" xfId="0" applyFont="1" applyFill="1" applyBorder="1" applyAlignment="1" applyProtection="1">
      <alignment horizontal="centerContinuous"/>
      <protection/>
    </xf>
    <xf numFmtId="0" fontId="6" fillId="0" borderId="63" xfId="0" applyFont="1" applyFill="1" applyBorder="1" applyAlignment="1" applyProtection="1">
      <alignment horizontal="centerContinuous"/>
      <protection/>
    </xf>
    <xf numFmtId="0" fontId="0" fillId="0" borderId="49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40" xfId="0" applyFill="1" applyBorder="1" applyAlignment="1" applyProtection="1">
      <alignment/>
      <protection/>
    </xf>
    <xf numFmtId="0" fontId="6" fillId="0" borderId="37" xfId="0" applyFont="1" applyFill="1" applyBorder="1" applyAlignment="1">
      <alignment horizontal="centerContinuous"/>
    </xf>
    <xf numFmtId="0" fontId="6" fillId="0" borderId="87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6" fillId="0" borderId="0" xfId="0" applyNumberFormat="1" applyFont="1" applyBorder="1" applyAlignment="1" applyProtection="1">
      <alignment/>
      <protection/>
    </xf>
    <xf numFmtId="0" fontId="6" fillId="0" borderId="88" xfId="60" applyFont="1" applyFill="1" applyBorder="1" applyAlignment="1">
      <alignment horizontal="centerContinuous" vertical="center" wrapText="1"/>
      <protection/>
    </xf>
    <xf numFmtId="0" fontId="17" fillId="0" borderId="89" xfId="60" applyFont="1" applyFill="1" applyBorder="1" applyAlignment="1" applyProtection="1">
      <alignment horizontal="centerContinuous" vertical="center" wrapText="1"/>
      <protection/>
    </xf>
    <xf numFmtId="0" fontId="9" fillId="0" borderId="0" xfId="60" applyFont="1" applyBorder="1" applyAlignment="1">
      <alignment horizontal="centerContinuous" vertical="center"/>
      <protection/>
    </xf>
    <xf numFmtId="0" fontId="17" fillId="0" borderId="90" xfId="60" applyFont="1" applyFill="1" applyBorder="1" applyAlignment="1" applyProtection="1">
      <alignment horizontal="centerContinuous" vertical="center" wrapText="1"/>
      <protection/>
    </xf>
    <xf numFmtId="0" fontId="18" fillId="0" borderId="91" xfId="60" applyFont="1" applyFill="1" applyBorder="1" applyAlignment="1" applyProtection="1">
      <alignment horizontal="centerContinuous" vertical="center"/>
      <protection/>
    </xf>
    <xf numFmtId="200" fontId="6" fillId="25" borderId="57" xfId="0" applyNumberFormat="1" applyFont="1" applyFill="1" applyBorder="1" applyAlignment="1">
      <alignment/>
    </xf>
    <xf numFmtId="200" fontId="6" fillId="25" borderId="79" xfId="0" applyNumberFormat="1" applyFont="1" applyFill="1" applyBorder="1" applyAlignment="1">
      <alignment/>
    </xf>
    <xf numFmtId="200" fontId="6" fillId="0" borderId="92" xfId="0" applyNumberFormat="1" applyFont="1" applyFill="1" applyBorder="1" applyAlignment="1">
      <alignment/>
    </xf>
    <xf numFmtId="200" fontId="6" fillId="0" borderId="93" xfId="0" applyNumberFormat="1" applyFont="1" applyFill="1" applyBorder="1" applyAlignment="1">
      <alignment/>
    </xf>
    <xf numFmtId="200" fontId="6" fillId="0" borderId="94" xfId="0" applyNumberFormat="1" applyFont="1" applyFill="1" applyBorder="1" applyAlignment="1">
      <alignment/>
    </xf>
    <xf numFmtId="200" fontId="6" fillId="0" borderId="52" xfId="55" applyNumberFormat="1" applyFont="1" applyFill="1" applyBorder="1">
      <alignment/>
      <protection/>
    </xf>
    <xf numFmtId="200" fontId="6" fillId="0" borderId="93" xfId="55" applyNumberFormat="1" applyFont="1" applyFill="1" applyBorder="1">
      <alignment/>
      <protection/>
    </xf>
    <xf numFmtId="200" fontId="6" fillId="0" borderId="92" xfId="55" applyNumberFormat="1" applyFont="1" applyFill="1" applyBorder="1">
      <alignment/>
      <protection/>
    </xf>
    <xf numFmtId="200" fontId="6" fillId="25" borderId="58" xfId="0" applyNumberFormat="1" applyFont="1" applyFill="1" applyBorder="1" applyAlignment="1">
      <alignment/>
    </xf>
    <xf numFmtId="200" fontId="6" fillId="25" borderId="95" xfId="0" applyNumberFormat="1" applyFont="1" applyFill="1" applyBorder="1" applyAlignment="1">
      <alignment vertical="center"/>
    </xf>
    <xf numFmtId="200" fontId="6" fillId="0" borderId="92" xfId="0" applyNumberFormat="1" applyFont="1" applyFill="1" applyBorder="1" applyAlignment="1" applyProtection="1">
      <alignment vertical="center"/>
      <protection/>
    </xf>
    <xf numFmtId="200" fontId="6" fillId="0" borderId="96" xfId="0" applyNumberFormat="1" applyFont="1" applyFill="1" applyBorder="1" applyAlignment="1" applyProtection="1">
      <alignment vertical="center"/>
      <protection/>
    </xf>
    <xf numFmtId="200" fontId="6" fillId="0" borderId="59" xfId="55" applyNumberFormat="1" applyFont="1" applyFill="1" applyBorder="1" applyProtection="1">
      <alignment/>
      <protection/>
    </xf>
    <xf numFmtId="200" fontId="6" fillId="0" borderId="79" xfId="55" applyNumberFormat="1" applyFont="1" applyFill="1" applyBorder="1" applyProtection="1">
      <alignment/>
      <protection/>
    </xf>
    <xf numFmtId="200" fontId="6" fillId="0" borderId="92" xfId="55" applyNumberFormat="1" applyFont="1" applyFill="1" applyBorder="1" applyProtection="1">
      <alignment/>
      <protection/>
    </xf>
    <xf numFmtId="200" fontId="6" fillId="0" borderId="93" xfId="55" applyNumberFormat="1" applyFont="1" applyFill="1" applyBorder="1" applyProtection="1">
      <alignment/>
      <protection/>
    </xf>
    <xf numFmtId="200" fontId="6" fillId="0" borderId="70" xfId="56" applyNumberFormat="1" applyFont="1" applyFill="1" applyBorder="1" applyAlignment="1" applyProtection="1">
      <alignment/>
      <protection/>
    </xf>
    <xf numFmtId="200" fontId="6" fillId="0" borderId="63" xfId="56" applyNumberFormat="1" applyFont="1" applyFill="1" applyBorder="1" applyAlignment="1" applyProtection="1">
      <alignment/>
      <protection/>
    </xf>
    <xf numFmtId="200" fontId="6" fillId="25" borderId="92" xfId="56" applyNumberFormat="1" applyFont="1" applyFill="1" applyBorder="1" applyAlignment="1">
      <alignment/>
      <protection/>
    </xf>
    <xf numFmtId="200" fontId="6" fillId="25" borderId="94" xfId="56" applyNumberFormat="1" applyFont="1" applyFill="1" applyBorder="1" applyAlignment="1">
      <alignment/>
      <protection/>
    </xf>
    <xf numFmtId="200" fontId="6" fillId="25" borderId="93" xfId="56" applyNumberFormat="1" applyFont="1" applyFill="1" applyBorder="1" applyAlignment="1">
      <alignment/>
      <protection/>
    </xf>
    <xf numFmtId="200" fontId="6" fillId="25" borderId="92" xfId="57" applyNumberFormat="1" applyFont="1" applyFill="1" applyBorder="1">
      <alignment/>
      <protection/>
    </xf>
    <xf numFmtId="200" fontId="6" fillId="25" borderId="93" xfId="57" applyNumberFormat="1" applyFont="1" applyFill="1" applyBorder="1">
      <alignment/>
      <protection/>
    </xf>
    <xf numFmtId="200" fontId="6" fillId="25" borderId="94" xfId="57" applyNumberFormat="1" applyFont="1" applyFill="1" applyBorder="1">
      <alignment/>
      <protection/>
    </xf>
    <xf numFmtId="200" fontId="6" fillId="25" borderId="69" xfId="57" applyNumberFormat="1" applyFont="1" applyFill="1" applyBorder="1">
      <alignment/>
      <protection/>
    </xf>
    <xf numFmtId="200" fontId="6" fillId="25" borderId="61" xfId="57" applyNumberFormat="1" applyFont="1" applyFill="1" applyBorder="1">
      <alignment/>
      <protection/>
    </xf>
    <xf numFmtId="200" fontId="6" fillId="25" borderId="59" xfId="58" applyNumberFormat="1" applyFont="1" applyFill="1" applyBorder="1">
      <alignment/>
      <protection/>
    </xf>
    <xf numFmtId="200" fontId="6" fillId="25" borderId="61" xfId="58" applyNumberFormat="1" applyFont="1" applyFill="1" applyBorder="1">
      <alignment/>
      <protection/>
    </xf>
    <xf numFmtId="200" fontId="6" fillId="25" borderId="92" xfId="58" applyNumberFormat="1" applyFont="1" applyFill="1" applyBorder="1">
      <alignment/>
      <protection/>
    </xf>
    <xf numFmtId="200" fontId="6" fillId="25" borderId="94" xfId="58" applyNumberFormat="1" applyFont="1" applyFill="1" applyBorder="1">
      <alignment/>
      <protection/>
    </xf>
    <xf numFmtId="200" fontId="6" fillId="25" borderId="93" xfId="58" applyNumberFormat="1" applyFont="1" applyFill="1" applyBorder="1">
      <alignment/>
      <protection/>
    </xf>
    <xf numFmtId="200" fontId="6" fillId="25" borderId="70" xfId="59" applyNumberFormat="1" applyFont="1" applyFill="1" applyBorder="1" applyAlignment="1">
      <alignment/>
      <protection/>
    </xf>
    <xf numFmtId="200" fontId="6" fillId="25" borderId="67" xfId="59" applyNumberFormat="1" applyFont="1" applyFill="1" applyBorder="1" applyAlignment="1">
      <alignment/>
      <protection/>
    </xf>
    <xf numFmtId="200" fontId="6" fillId="25" borderId="92" xfId="59" applyNumberFormat="1" applyFont="1" applyFill="1" applyBorder="1" applyAlignment="1">
      <alignment/>
      <protection/>
    </xf>
    <xf numFmtId="200" fontId="6" fillId="25" borderId="93" xfId="59" applyNumberFormat="1" applyFont="1" applyFill="1" applyBorder="1" applyAlignment="1">
      <alignment/>
      <protection/>
    </xf>
    <xf numFmtId="200" fontId="6" fillId="25" borderId="92" xfId="60" applyNumberFormat="1" applyFont="1" applyFill="1" applyBorder="1">
      <alignment/>
      <protection/>
    </xf>
    <xf numFmtId="200" fontId="6" fillId="25" borderId="93" xfId="60" applyNumberFormat="1" applyFont="1" applyFill="1" applyBorder="1">
      <alignment/>
      <protection/>
    </xf>
    <xf numFmtId="200" fontId="6" fillId="25" borderId="94" xfId="60" applyNumberFormat="1" applyFont="1" applyFill="1" applyBorder="1">
      <alignment/>
      <protection/>
    </xf>
    <xf numFmtId="0" fontId="6" fillId="0" borderId="97" xfId="60" applyFont="1" applyFill="1" applyBorder="1" applyAlignment="1">
      <alignment horizontal="centerContinuous" vertical="center" wrapText="1"/>
      <protection/>
    </xf>
    <xf numFmtId="200" fontId="6" fillId="25" borderId="98" xfId="0" applyNumberFormat="1" applyFont="1" applyFill="1" applyBorder="1" applyAlignment="1">
      <alignment/>
    </xf>
    <xf numFmtId="200" fontId="6" fillId="25" borderId="99" xfId="0" applyNumberFormat="1" applyFont="1" applyFill="1" applyBorder="1" applyAlignment="1">
      <alignment/>
    </xf>
    <xf numFmtId="200" fontId="6" fillId="25" borderId="58" xfId="0" applyNumberFormat="1" applyFont="1" applyFill="1" applyBorder="1" applyAlignment="1">
      <alignment/>
    </xf>
    <xf numFmtId="200" fontId="6" fillId="25" borderId="92" xfId="0" applyNumberFormat="1" applyFont="1" applyFill="1" applyBorder="1" applyAlignment="1">
      <alignment/>
    </xf>
    <xf numFmtId="200" fontId="6" fillId="25" borderId="61" xfId="0" applyNumberFormat="1" applyFont="1" applyFill="1" applyBorder="1" applyAlignment="1">
      <alignment/>
    </xf>
    <xf numFmtId="200" fontId="9" fillId="0" borderId="100" xfId="0" applyNumberFormat="1" applyFont="1" applyFill="1" applyBorder="1" applyAlignment="1" applyProtection="1">
      <alignment vertical="center"/>
      <protection/>
    </xf>
    <xf numFmtId="0" fontId="19" fillId="0" borderId="27" xfId="60" applyFont="1" applyFill="1" applyBorder="1" applyAlignment="1">
      <alignment horizontal="center"/>
      <protection/>
    </xf>
    <xf numFmtId="0" fontId="22" fillId="0" borderId="101" xfId="0" applyFont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left"/>
      <protection/>
    </xf>
    <xf numFmtId="0" fontId="25" fillId="0" borderId="23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71" xfId="0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102" xfId="0" applyNumberFormat="1" applyFont="1" applyFill="1" applyBorder="1" applyAlignment="1" applyProtection="1">
      <alignment horizontal="center" vertical="center" wrapText="1"/>
      <protection/>
    </xf>
    <xf numFmtId="0" fontId="18" fillId="0" borderId="102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center" vertical="center" wrapText="1"/>
    </xf>
    <xf numFmtId="0" fontId="17" fillId="0" borderId="19" xfId="60" applyFont="1" applyFill="1" applyBorder="1" applyAlignment="1" applyProtection="1">
      <alignment horizontal="centerContinuous" vertical="center" wrapText="1"/>
      <protection/>
    </xf>
    <xf numFmtId="0" fontId="6" fillId="0" borderId="20" xfId="60" applyFont="1" applyFill="1" applyBorder="1" applyAlignment="1">
      <alignment horizontal="centerContinuous" vertical="center" wrapText="1"/>
      <protection/>
    </xf>
    <xf numFmtId="2" fontId="6" fillId="0" borderId="28" xfId="46" applyNumberFormat="1" applyFont="1" applyFill="1" applyBorder="1" applyAlignment="1" applyProtection="1">
      <alignment/>
      <protection locked="0"/>
    </xf>
    <xf numFmtId="2" fontId="6" fillId="0" borderId="48" xfId="46" applyNumberFormat="1" applyFont="1" applyFill="1" applyBorder="1" applyAlignment="1" applyProtection="1">
      <alignment/>
      <protection locked="0"/>
    </xf>
    <xf numFmtId="2" fontId="6" fillId="0" borderId="79" xfId="46" applyNumberFormat="1" applyFont="1" applyFill="1" applyBorder="1" applyAlignment="1" applyProtection="1">
      <alignment/>
      <protection locked="0"/>
    </xf>
    <xf numFmtId="2" fontId="6" fillId="0" borderId="70" xfId="46" applyNumberFormat="1" applyFont="1" applyFill="1" applyBorder="1" applyAlignment="1" applyProtection="1">
      <alignment/>
      <protection locked="0"/>
    </xf>
    <xf numFmtId="2" fontId="6" fillId="0" borderId="67" xfId="46" applyNumberFormat="1" applyFont="1" applyFill="1" applyBorder="1" applyAlignment="1" applyProtection="1">
      <alignment/>
      <protection locked="0"/>
    </xf>
    <xf numFmtId="2" fontId="6" fillId="0" borderId="63" xfId="46" applyNumberFormat="1" applyFont="1" applyFill="1" applyBorder="1" applyAlignment="1" applyProtection="1">
      <alignment/>
      <protection locked="0"/>
    </xf>
    <xf numFmtId="2" fontId="6" fillId="0" borderId="57" xfId="46" applyNumberFormat="1" applyFont="1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40" xfId="0" applyFont="1" applyFill="1" applyBorder="1" applyAlignment="1" applyProtection="1">
      <alignment horizontal="center"/>
      <protection/>
    </xf>
    <xf numFmtId="2" fontId="6" fillId="0" borderId="90" xfId="46" applyNumberFormat="1" applyFont="1" applyFill="1" applyBorder="1" applyAlignment="1" applyProtection="1">
      <alignment/>
      <protection locked="0"/>
    </xf>
    <xf numFmtId="208" fontId="6" fillId="25" borderId="98" xfId="0" applyNumberFormat="1" applyFont="1" applyFill="1" applyBorder="1" applyAlignment="1">
      <alignment/>
    </xf>
    <xf numFmtId="200" fontId="6" fillId="0" borderId="104" xfId="55" applyNumberFormat="1" applyFont="1" applyFill="1" applyBorder="1">
      <alignment/>
      <protection/>
    </xf>
    <xf numFmtId="3" fontId="6" fillId="0" borderId="71" xfId="55" applyNumberFormat="1" applyFont="1" applyFill="1" applyBorder="1" applyProtection="1">
      <alignment/>
      <protection locked="0"/>
    </xf>
    <xf numFmtId="200" fontId="6" fillId="0" borderId="30" xfId="55" applyNumberFormat="1" applyFont="1" applyFill="1" applyBorder="1">
      <alignment/>
      <protection/>
    </xf>
    <xf numFmtId="200" fontId="6" fillId="0" borderId="104" xfId="55" applyNumberFormat="1" applyFont="1" applyFill="1" applyBorder="1" applyProtection="1">
      <alignment/>
      <protection/>
    </xf>
    <xf numFmtId="3" fontId="6" fillId="0" borderId="59" xfId="55" applyNumberFormat="1" applyFont="1" applyFill="1" applyBorder="1" applyProtection="1">
      <alignment/>
      <protection locked="0"/>
    </xf>
    <xf numFmtId="3" fontId="6" fillId="0" borderId="68" xfId="59" applyNumberFormat="1" applyFont="1" applyFill="1" applyBorder="1" applyAlignment="1" applyProtection="1">
      <alignment/>
      <protection locked="0"/>
    </xf>
    <xf numFmtId="200" fontId="6" fillId="25" borderId="104" xfId="59" applyNumberFormat="1" applyFont="1" applyFill="1" applyBorder="1" applyAlignment="1">
      <alignment/>
      <protection/>
    </xf>
    <xf numFmtId="200" fontId="6" fillId="25" borderId="105" xfId="59" applyNumberFormat="1" applyFont="1" applyFill="1" applyBorder="1" applyAlignment="1">
      <alignment/>
      <protection/>
    </xf>
    <xf numFmtId="0" fontId="17" fillId="0" borderId="25" xfId="59" applyFont="1" applyFill="1" applyBorder="1" applyAlignment="1" applyProtection="1">
      <alignment horizontal="centerContinuous" vertical="center" wrapText="1"/>
      <protection/>
    </xf>
    <xf numFmtId="0" fontId="6" fillId="0" borderId="26" xfId="59" applyFont="1" applyFill="1" applyBorder="1" applyAlignment="1" applyProtection="1">
      <alignment horizontal="centerContinuous" vertical="center" wrapText="1"/>
      <protection/>
    </xf>
    <xf numFmtId="0" fontId="18" fillId="0" borderId="106" xfId="59" applyFont="1" applyFill="1" applyBorder="1" applyAlignment="1" applyProtection="1">
      <alignment horizontal="centerContinuous" vertical="center" wrapText="1"/>
      <protection/>
    </xf>
    <xf numFmtId="0" fontId="18" fillId="0" borderId="107" xfId="59" applyFont="1" applyFill="1" applyBorder="1" applyAlignment="1" applyProtection="1">
      <alignment horizontal="centerContinuous" vertical="center" wrapText="1"/>
      <protection/>
    </xf>
    <xf numFmtId="200" fontId="0" fillId="0" borderId="108" xfId="0" applyNumberFormat="1" applyBorder="1" applyAlignment="1">
      <alignment/>
    </xf>
    <xf numFmtId="200" fontId="6" fillId="0" borderId="94" xfId="55" applyNumberFormat="1" applyFont="1" applyFill="1" applyBorder="1" applyProtection="1">
      <alignment/>
      <protection/>
    </xf>
    <xf numFmtId="200" fontId="6" fillId="25" borderId="98" xfId="56" applyNumberFormat="1" applyFont="1" applyFill="1" applyBorder="1" applyAlignment="1">
      <alignment/>
      <protection/>
    </xf>
    <xf numFmtId="200" fontId="6" fillId="25" borderId="70" xfId="60" applyNumberFormat="1" applyFont="1" applyFill="1" applyBorder="1">
      <alignment/>
      <protection/>
    </xf>
    <xf numFmtId="0" fontId="19" fillId="0" borderId="82" xfId="60" applyFont="1" applyFill="1" applyBorder="1" applyAlignment="1" applyProtection="1">
      <alignment horizontal="center"/>
      <protection/>
    </xf>
    <xf numFmtId="200" fontId="6" fillId="25" borderId="67" xfId="60" applyNumberFormat="1" applyFont="1" applyFill="1" applyBorder="1">
      <alignment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38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198" fontId="0" fillId="25" borderId="0" xfId="0" applyNumberFormat="1" applyFill="1" applyAlignment="1">
      <alignment/>
    </xf>
    <xf numFmtId="0" fontId="40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0" fontId="41" fillId="25" borderId="0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37" fillId="25" borderId="0" xfId="0" applyFont="1" applyFill="1" applyAlignment="1">
      <alignment/>
    </xf>
    <xf numFmtId="0" fontId="22" fillId="25" borderId="41" xfId="0" applyFont="1" applyFill="1" applyBorder="1" applyAlignment="1">
      <alignment horizontal="center" wrapText="1"/>
    </xf>
    <xf numFmtId="0" fontId="22" fillId="25" borderId="41" xfId="0" applyFont="1" applyFill="1" applyBorder="1" applyAlignment="1">
      <alignment horizontal="center"/>
    </xf>
    <xf numFmtId="0" fontId="22" fillId="25" borderId="70" xfId="0" applyFont="1" applyFill="1" applyBorder="1" applyAlignment="1">
      <alignment horizontal="center" wrapText="1"/>
    </xf>
    <xf numFmtId="0" fontId="22" fillId="25" borderId="67" xfId="0" applyFont="1" applyFill="1" applyBorder="1" applyAlignment="1">
      <alignment horizontal="center"/>
    </xf>
    <xf numFmtId="0" fontId="7" fillId="25" borderId="42" xfId="0" applyFont="1" applyFill="1" applyBorder="1" applyAlignment="1">
      <alignment horizontal="left"/>
    </xf>
    <xf numFmtId="0" fontId="22" fillId="25" borderId="71" xfId="0" applyFont="1" applyFill="1" applyBorder="1" applyAlignment="1">
      <alignment horizontal="right"/>
    </xf>
    <xf numFmtId="0" fontId="7" fillId="25" borderId="109" xfId="0" applyFont="1" applyFill="1" applyBorder="1" applyAlignment="1">
      <alignment horizontal="left"/>
    </xf>
    <xf numFmtId="3" fontId="0" fillId="0" borderId="110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/>
      <protection/>
    </xf>
    <xf numFmtId="3" fontId="7" fillId="25" borderId="41" xfId="0" applyNumberFormat="1" applyFont="1" applyFill="1" applyBorder="1" applyAlignment="1" applyProtection="1">
      <alignment wrapText="1"/>
      <protection locked="0"/>
    </xf>
    <xf numFmtId="3" fontId="7" fillId="25" borderId="41" xfId="0" applyNumberFormat="1" applyFont="1" applyFill="1" applyBorder="1" applyAlignment="1" applyProtection="1">
      <alignment/>
      <protection locked="0"/>
    </xf>
    <xf numFmtId="3" fontId="7" fillId="25" borderId="70" xfId="0" applyNumberFormat="1" applyFont="1" applyFill="1" applyBorder="1" applyAlignment="1" applyProtection="1">
      <alignment/>
      <protection locked="0"/>
    </xf>
    <xf numFmtId="3" fontId="7" fillId="25" borderId="67" xfId="0" applyNumberFormat="1" applyFont="1" applyFill="1" applyBorder="1" applyAlignment="1" applyProtection="1">
      <alignment/>
      <protection locked="0"/>
    </xf>
    <xf numFmtId="3" fontId="7" fillId="25" borderId="70" xfId="0" applyNumberFormat="1" applyFont="1" applyFill="1" applyBorder="1" applyAlignment="1" applyProtection="1">
      <alignment horizontal="right"/>
      <protection locked="0"/>
    </xf>
    <xf numFmtId="3" fontId="7" fillId="25" borderId="112" xfId="0" applyNumberFormat="1" applyFont="1" applyFill="1" applyBorder="1" applyAlignment="1" applyProtection="1">
      <alignment horizontal="right"/>
      <protection locked="0"/>
    </xf>
    <xf numFmtId="3" fontId="7" fillId="25" borderId="51" xfId="0" applyNumberFormat="1" applyFont="1" applyFill="1" applyBorder="1" applyAlignment="1" applyProtection="1">
      <alignment/>
      <protection locked="0"/>
    </xf>
    <xf numFmtId="3" fontId="7" fillId="25" borderId="112" xfId="0" applyNumberFormat="1" applyFont="1" applyFill="1" applyBorder="1" applyAlignment="1" applyProtection="1">
      <alignment/>
      <protection locked="0"/>
    </xf>
    <xf numFmtId="3" fontId="7" fillId="25" borderId="113" xfId="0" applyNumberFormat="1" applyFont="1" applyFill="1" applyBorder="1" applyAlignment="1" applyProtection="1">
      <alignment/>
      <protection locked="0"/>
    </xf>
    <xf numFmtId="200" fontId="7" fillId="25" borderId="59" xfId="0" applyNumberFormat="1" applyFont="1" applyFill="1" applyBorder="1" applyAlignment="1">
      <alignment horizontal="right"/>
    </xf>
    <xf numFmtId="200" fontId="7" fillId="25" borderId="50" xfId="0" applyNumberFormat="1" applyFont="1" applyFill="1" applyBorder="1" applyAlignment="1">
      <alignment horizontal="right"/>
    </xf>
    <xf numFmtId="200" fontId="7" fillId="25" borderId="48" xfId="0" applyNumberFormat="1" applyFont="1" applyFill="1" applyBorder="1" applyAlignment="1">
      <alignment horizontal="right"/>
    </xf>
    <xf numFmtId="3" fontId="6" fillId="0" borderId="88" xfId="56" applyNumberFormat="1" applyFont="1" applyFill="1" applyBorder="1" applyProtection="1">
      <alignment/>
      <protection locked="0"/>
    </xf>
    <xf numFmtId="3" fontId="0" fillId="0" borderId="89" xfId="0" applyNumberFormat="1" applyBorder="1" applyAlignment="1" applyProtection="1">
      <alignment/>
      <protection locked="0"/>
    </xf>
    <xf numFmtId="3" fontId="6" fillId="0" borderId="48" xfId="56" applyNumberFormat="1" applyFont="1" applyFill="1" applyBorder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3" fontId="0" fillId="0" borderId="77" xfId="0" applyNumberFormat="1" applyBorder="1" applyAlignment="1" applyProtection="1">
      <alignment/>
      <protection locked="0"/>
    </xf>
    <xf numFmtId="200" fontId="0" fillId="0" borderId="92" xfId="0" applyNumberFormat="1" applyBorder="1" applyAlignment="1">
      <alignment/>
    </xf>
    <xf numFmtId="0" fontId="18" fillId="0" borderId="114" xfId="60" applyFont="1" applyFill="1" applyBorder="1" applyAlignment="1" applyProtection="1">
      <alignment horizontal="centerContinuous" vertical="center"/>
      <protection/>
    </xf>
    <xf numFmtId="3" fontId="6" fillId="0" borderId="115" xfId="60" applyNumberFormat="1" applyFont="1" applyFill="1" applyBorder="1" applyProtection="1">
      <alignment/>
      <protection locked="0"/>
    </xf>
    <xf numFmtId="200" fontId="6" fillId="25" borderId="104" xfId="60" applyNumberFormat="1" applyFont="1" applyFill="1" applyBorder="1">
      <alignment/>
      <protection/>
    </xf>
    <xf numFmtId="0" fontId="18" fillId="0" borderId="116" xfId="60" applyFont="1" applyFill="1" applyBorder="1" applyAlignment="1" applyProtection="1">
      <alignment horizontal="centerContinuous" vertical="center"/>
      <protection/>
    </xf>
    <xf numFmtId="0" fontId="19" fillId="0" borderId="33" xfId="60" applyFont="1" applyFill="1" applyBorder="1" applyAlignment="1" applyProtection="1">
      <alignment horizontal="center"/>
      <protection/>
    </xf>
    <xf numFmtId="3" fontId="6" fillId="0" borderId="97" xfId="60" applyNumberFormat="1" applyFont="1" applyFill="1" applyBorder="1" applyProtection="1">
      <alignment/>
      <protection locked="0"/>
    </xf>
    <xf numFmtId="200" fontId="6" fillId="25" borderId="117" xfId="60" applyNumberFormat="1" applyFont="1" applyFill="1" applyBorder="1">
      <alignment/>
      <protection/>
    </xf>
    <xf numFmtId="0" fontId="19" fillId="0" borderId="118" xfId="60" applyFont="1" applyFill="1" applyBorder="1" applyAlignment="1" applyProtection="1">
      <alignment horizontal="center"/>
      <protection/>
    </xf>
    <xf numFmtId="0" fontId="19" fillId="0" borderId="73" xfId="55" applyFont="1" applyFill="1" applyBorder="1" applyAlignment="1" applyProtection="1">
      <alignment horizontal="center"/>
      <protection/>
    </xf>
    <xf numFmtId="0" fontId="19" fillId="0" borderId="119" xfId="55" applyFont="1" applyFill="1" applyBorder="1" applyAlignment="1" applyProtection="1">
      <alignment horizontal="center"/>
      <protection/>
    </xf>
    <xf numFmtId="0" fontId="19" fillId="0" borderId="120" xfId="55" applyFont="1" applyFill="1" applyBorder="1" applyAlignment="1" applyProtection="1">
      <alignment horizontal="center"/>
      <protection/>
    </xf>
    <xf numFmtId="0" fontId="19" fillId="0" borderId="73" xfId="56" applyFont="1" applyFill="1" applyBorder="1" applyAlignment="1" applyProtection="1">
      <alignment horizontal="center"/>
      <protection/>
    </xf>
    <xf numFmtId="0" fontId="19" fillId="0" borderId="119" xfId="56" applyFont="1" applyFill="1" applyBorder="1" applyAlignment="1" applyProtection="1">
      <alignment horizontal="center"/>
      <protection/>
    </xf>
    <xf numFmtId="0" fontId="19" fillId="0" borderId="120" xfId="56" applyFont="1" applyFill="1" applyBorder="1" applyAlignment="1" applyProtection="1">
      <alignment horizontal="center"/>
      <protection/>
    </xf>
    <xf numFmtId="3" fontId="0" fillId="0" borderId="121" xfId="0" applyNumberFormat="1" applyFill="1" applyBorder="1" applyAlignment="1" applyProtection="1">
      <alignment/>
      <protection locked="0"/>
    </xf>
    <xf numFmtId="200" fontId="9" fillId="0" borderId="122" xfId="0" applyNumberFormat="1" applyFont="1" applyFill="1" applyBorder="1" applyAlignment="1" applyProtection="1">
      <alignment vertical="center"/>
      <protection/>
    </xf>
    <xf numFmtId="0" fontId="8" fillId="0" borderId="123" xfId="0" applyFont="1" applyFill="1" applyBorder="1" applyAlignment="1" applyProtection="1">
      <alignment/>
      <protection/>
    </xf>
    <xf numFmtId="3" fontId="0" fillId="0" borderId="121" xfId="0" applyNumberFormat="1" applyBorder="1" applyAlignment="1" applyProtection="1">
      <alignment/>
      <protection locked="0"/>
    </xf>
    <xf numFmtId="0" fontId="30" fillId="0" borderId="124" xfId="0" applyFont="1" applyBorder="1" applyAlignment="1" applyProtection="1">
      <alignment/>
      <protection/>
    </xf>
    <xf numFmtId="0" fontId="14" fillId="0" borderId="125" xfId="0" applyFont="1" applyFill="1" applyBorder="1" applyAlignment="1" applyProtection="1">
      <alignment horizontal="center"/>
      <protection/>
    </xf>
    <xf numFmtId="3" fontId="0" fillId="0" borderId="66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0" fontId="23" fillId="0" borderId="22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01" xfId="0" applyFont="1" applyFill="1" applyBorder="1" applyAlignment="1" applyProtection="1">
      <alignment horizontal="center"/>
      <protection/>
    </xf>
    <xf numFmtId="3" fontId="0" fillId="0" borderId="126" xfId="0" applyNumberFormat="1" applyBorder="1" applyAlignment="1" applyProtection="1">
      <alignment/>
      <protection/>
    </xf>
    <xf numFmtId="3" fontId="31" fillId="0" borderId="124" xfId="0" applyNumberFormat="1" applyFont="1" applyBorder="1" applyAlignment="1" applyProtection="1">
      <alignment/>
      <protection/>
    </xf>
    <xf numFmtId="0" fontId="18" fillId="0" borderId="102" xfId="0" applyNumberFormat="1" applyFont="1" applyFill="1" applyBorder="1" applyAlignment="1" applyProtection="1">
      <alignment horizontal="center" vertical="center" wrapText="1"/>
      <protection/>
    </xf>
    <xf numFmtId="0" fontId="18" fillId="0" borderId="102" xfId="0" applyFont="1" applyFill="1" applyBorder="1" applyAlignment="1" applyProtection="1">
      <alignment horizontal="center" vertical="center" wrapText="1"/>
      <protection/>
    </xf>
    <xf numFmtId="0" fontId="18" fillId="0" borderId="102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/>
      <protection/>
    </xf>
    <xf numFmtId="0" fontId="6" fillId="0" borderId="75" xfId="0" applyFont="1" applyFill="1" applyBorder="1" applyAlignment="1" applyProtection="1">
      <alignment horizontal="centerContinuous"/>
      <protection/>
    </xf>
    <xf numFmtId="0" fontId="8" fillId="0" borderId="127" xfId="0" applyFont="1" applyFill="1" applyBorder="1" applyAlignment="1" applyProtection="1">
      <alignment horizontal="right"/>
      <protection/>
    </xf>
    <xf numFmtId="0" fontId="6" fillId="0" borderId="115" xfId="0" applyFont="1" applyFill="1" applyBorder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"/>
      <protection/>
    </xf>
    <xf numFmtId="0" fontId="60" fillId="0" borderId="128" xfId="0" applyFont="1" applyFill="1" applyBorder="1" applyAlignment="1" applyProtection="1">
      <alignment horizontal="right"/>
      <protection/>
    </xf>
    <xf numFmtId="0" fontId="6" fillId="0" borderId="93" xfId="60" applyFont="1" applyFill="1" applyBorder="1" applyAlignment="1" applyProtection="1">
      <alignment horizontal="center"/>
      <protection/>
    </xf>
    <xf numFmtId="0" fontId="19" fillId="0" borderId="102" xfId="0" applyFont="1" applyFill="1" applyBorder="1" applyAlignment="1" applyProtection="1">
      <alignment horizontal="center" vertical="center" wrapText="1"/>
      <protection/>
    </xf>
    <xf numFmtId="0" fontId="6" fillId="0" borderId="129" xfId="0" applyFont="1" applyFill="1" applyBorder="1" applyAlignment="1">
      <alignment horizontal="centerContinuous" vertical="center" wrapText="1"/>
    </xf>
    <xf numFmtId="0" fontId="6" fillId="0" borderId="39" xfId="0" applyFont="1" applyFill="1" applyBorder="1" applyAlignment="1" applyProtection="1">
      <alignment horizontal="justify" wrapText="1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130" xfId="0" applyFont="1" applyFill="1" applyBorder="1" applyAlignment="1" applyProtection="1">
      <alignment horizontal="justify" wrapText="1"/>
      <protection/>
    </xf>
    <xf numFmtId="0" fontId="6" fillId="0" borderId="68" xfId="0" applyFont="1" applyFill="1" applyBorder="1" applyAlignment="1">
      <alignment horizontal="centerContinuous" vertical="center"/>
    </xf>
    <xf numFmtId="0" fontId="6" fillId="0" borderId="131" xfId="0" applyFont="1" applyFill="1" applyBorder="1" applyAlignment="1">
      <alignment horizontal="centerContinuous" vertical="center"/>
    </xf>
    <xf numFmtId="3" fontId="7" fillId="25" borderId="70" xfId="0" applyNumberFormat="1" applyFont="1" applyFill="1" applyBorder="1" applyAlignment="1" applyProtection="1">
      <alignment wrapText="1"/>
      <protection locked="0"/>
    </xf>
    <xf numFmtId="3" fontId="6" fillId="0" borderId="70" xfId="56" applyNumberFormat="1" applyFont="1" applyFill="1" applyBorder="1" applyAlignment="1" applyProtection="1">
      <alignment/>
      <protection locked="0"/>
    </xf>
    <xf numFmtId="3" fontId="6" fillId="0" borderId="67" xfId="56" applyNumberFormat="1" applyFont="1" applyFill="1" applyBorder="1" applyAlignment="1" applyProtection="1">
      <alignment/>
      <protection locked="0"/>
    </xf>
    <xf numFmtId="3" fontId="6" fillId="0" borderId="115" xfId="56" applyNumberFormat="1" applyFont="1" applyFill="1" applyBorder="1" applyAlignment="1" applyProtection="1">
      <alignment/>
      <protection locked="0"/>
    </xf>
    <xf numFmtId="3" fontId="6" fillId="0" borderId="75" xfId="56" applyNumberFormat="1" applyFont="1" applyFill="1" applyBorder="1" applyAlignment="1" applyProtection="1">
      <alignment/>
      <protection locked="0"/>
    </xf>
    <xf numFmtId="0" fontId="81" fillId="0" borderId="0" xfId="0" applyFont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0" fontId="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33" fillId="0" borderId="0" xfId="0" applyFont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60" fillId="0" borderId="101" xfId="0" applyFont="1" applyFill="1" applyBorder="1" applyAlignment="1" applyProtection="1">
      <alignment horizontal="right"/>
      <protection/>
    </xf>
    <xf numFmtId="0" fontId="8" fillId="0" borderId="132" xfId="0" applyFont="1" applyFill="1" applyBorder="1" applyAlignment="1" applyProtection="1">
      <alignment/>
      <protection/>
    </xf>
    <xf numFmtId="200" fontId="9" fillId="0" borderId="133" xfId="0" applyNumberFormat="1" applyFont="1" applyFill="1" applyBorder="1" applyAlignment="1" applyProtection="1">
      <alignment vertical="center"/>
      <protection/>
    </xf>
    <xf numFmtId="200" fontId="9" fillId="0" borderId="134" xfId="0" applyNumberFormat="1" applyFont="1" applyFill="1" applyBorder="1" applyAlignment="1" applyProtection="1">
      <alignment vertical="center"/>
      <protection/>
    </xf>
    <xf numFmtId="0" fontId="8" fillId="0" borderId="134" xfId="0" applyFont="1" applyFill="1" applyBorder="1" applyAlignment="1" applyProtection="1">
      <alignment/>
      <protection/>
    </xf>
    <xf numFmtId="0" fontId="6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16" fillId="0" borderId="50" xfId="0" applyFont="1" applyFill="1" applyBorder="1" applyAlignment="1" applyProtection="1">
      <alignment horizontal="center"/>
      <protection/>
    </xf>
    <xf numFmtId="0" fontId="8" fillId="0" borderId="10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3" fillId="0" borderId="10" xfId="0" applyFont="1" applyBorder="1" applyAlignment="1" applyProtection="1">
      <alignment vertical="center"/>
      <protection/>
    </xf>
    <xf numFmtId="0" fontId="33" fillId="0" borderId="125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horizontal="justify"/>
      <protection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55" applyFont="1">
      <alignment/>
      <protection/>
    </xf>
    <xf numFmtId="0" fontId="83" fillId="0" borderId="0" xfId="56" applyFont="1">
      <alignment/>
      <protection/>
    </xf>
    <xf numFmtId="0" fontId="83" fillId="0" borderId="0" xfId="57" applyFont="1">
      <alignment/>
      <protection/>
    </xf>
    <xf numFmtId="0" fontId="83" fillId="0" borderId="0" xfId="58" applyFont="1">
      <alignment/>
      <protection/>
    </xf>
    <xf numFmtId="0" fontId="85" fillId="0" borderId="0" xfId="59" applyFont="1">
      <alignment/>
      <protection/>
    </xf>
    <xf numFmtId="200" fontId="6" fillId="25" borderId="89" xfId="60" applyNumberFormat="1" applyFont="1" applyFill="1" applyBorder="1">
      <alignment/>
      <protection/>
    </xf>
    <xf numFmtId="200" fontId="6" fillId="25" borderId="88" xfId="60" applyNumberFormat="1" applyFont="1" applyFill="1" applyBorder="1">
      <alignment/>
      <protection/>
    </xf>
    <xf numFmtId="0" fontId="83" fillId="0" borderId="0" xfId="60" applyFont="1">
      <alignment/>
      <protection/>
    </xf>
    <xf numFmtId="0" fontId="9" fillId="26" borderId="47" xfId="55" applyFont="1" applyFill="1" applyBorder="1" applyAlignment="1">
      <alignment horizontal="center"/>
      <protection/>
    </xf>
    <xf numFmtId="0" fontId="9" fillId="27" borderId="47" xfId="55" applyFont="1" applyFill="1" applyBorder="1" applyAlignment="1">
      <alignment horizontal="center"/>
      <protection/>
    </xf>
    <xf numFmtId="0" fontId="9" fillId="26" borderId="78" xfId="55" applyFont="1" applyFill="1" applyBorder="1" applyAlignment="1">
      <alignment horizontal="center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40" fontId="6" fillId="0" borderId="92" xfId="46" applyFont="1" applyFill="1" applyBorder="1" applyAlignment="1">
      <alignment/>
    </xf>
    <xf numFmtId="40" fontId="6" fillId="0" borderId="93" xfId="46" applyFont="1" applyFill="1" applyBorder="1" applyAlignment="1">
      <alignment/>
    </xf>
    <xf numFmtId="40" fontId="6" fillId="0" borderId="94" xfId="46" applyFont="1" applyFill="1" applyBorder="1" applyAlignment="1">
      <alignment/>
    </xf>
    <xf numFmtId="200" fontId="6" fillId="25" borderId="57" xfId="0" applyNumberFormat="1" applyFont="1" applyFill="1" applyBorder="1" applyAlignment="1" applyProtection="1">
      <alignment/>
      <protection locked="0"/>
    </xf>
    <xf numFmtId="200" fontId="6" fillId="25" borderId="48" xfId="0" applyNumberFormat="1" applyFont="1" applyFill="1" applyBorder="1" applyAlignment="1" applyProtection="1">
      <alignment/>
      <protection locked="0"/>
    </xf>
    <xf numFmtId="200" fontId="6" fillId="0" borderId="57" xfId="0" applyNumberFormat="1" applyFont="1" applyFill="1" applyBorder="1" applyAlignment="1" applyProtection="1">
      <alignment/>
      <protection locked="0"/>
    </xf>
    <xf numFmtId="200" fontId="6" fillId="0" borderId="48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top"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>
      <alignment/>
    </xf>
    <xf numFmtId="0" fontId="23" fillId="0" borderId="31" xfId="0" applyNumberFormat="1" applyFont="1" applyBorder="1" applyAlignment="1">
      <alignment/>
    </xf>
    <xf numFmtId="0" fontId="23" fillId="0" borderId="13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200" fontId="6" fillId="0" borderId="70" xfId="60" applyNumberFormat="1" applyFont="1" applyFill="1" applyBorder="1" applyProtection="1">
      <alignment/>
      <protection locked="0"/>
    </xf>
    <xf numFmtId="200" fontId="6" fillId="0" borderId="67" xfId="60" applyNumberFormat="1" applyFont="1" applyFill="1" applyBorder="1" applyProtection="1">
      <alignment/>
      <protection locked="0"/>
    </xf>
    <xf numFmtId="200" fontId="6" fillId="0" borderId="97" xfId="60" applyNumberFormat="1" applyFont="1" applyFill="1" applyBorder="1" applyProtection="1">
      <alignment/>
      <protection locked="0"/>
    </xf>
    <xf numFmtId="200" fontId="6" fillId="0" borderId="115" xfId="60" applyNumberFormat="1" applyFont="1" applyFill="1" applyBorder="1" applyProtection="1">
      <alignment/>
      <protection locked="0"/>
    </xf>
    <xf numFmtId="0" fontId="10" fillId="0" borderId="0" xfId="0" applyFont="1" applyBorder="1" applyAlignment="1" applyProtection="1">
      <alignment vertical="center"/>
      <protection/>
    </xf>
    <xf numFmtId="200" fontId="6" fillId="0" borderId="57" xfId="0" applyNumberFormat="1" applyFont="1" applyFill="1" applyBorder="1" applyAlignment="1" applyProtection="1">
      <alignment/>
      <protection locked="0"/>
    </xf>
    <xf numFmtId="200" fontId="6" fillId="0" borderId="58" xfId="0" applyNumberFormat="1" applyFont="1" applyFill="1" applyBorder="1" applyAlignment="1" applyProtection="1">
      <alignment/>
      <protection locked="0"/>
    </xf>
    <xf numFmtId="200" fontId="6" fillId="0" borderId="59" xfId="0" applyNumberFormat="1" applyFont="1" applyFill="1" applyBorder="1" applyAlignment="1" applyProtection="1">
      <alignment/>
      <protection locked="0"/>
    </xf>
    <xf numFmtId="200" fontId="6" fillId="0" borderId="60" xfId="0" applyNumberFormat="1" applyFont="1" applyFill="1" applyBorder="1" applyAlignment="1" applyProtection="1">
      <alignment/>
      <protection locked="0"/>
    </xf>
    <xf numFmtId="0" fontId="9" fillId="0" borderId="87" xfId="0" applyFont="1" applyFill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114" xfId="0" applyFont="1" applyFill="1" applyBorder="1" applyAlignment="1" applyProtection="1">
      <alignment horizontal="center"/>
      <protection/>
    </xf>
    <xf numFmtId="0" fontId="16" fillId="0" borderId="68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/>
      <protection/>
    </xf>
    <xf numFmtId="0" fontId="16" fillId="0" borderId="71" xfId="0" applyFont="1" applyFill="1" applyBorder="1" applyAlignment="1" applyProtection="1">
      <alignment horizontal="center"/>
      <protection/>
    </xf>
    <xf numFmtId="0" fontId="16" fillId="0" borderId="115" xfId="0" applyFont="1" applyFill="1" applyBorder="1" applyAlignment="1" applyProtection="1">
      <alignment horizontal="center"/>
      <protection/>
    </xf>
    <xf numFmtId="0" fontId="16" fillId="0" borderId="127" xfId="0" applyFont="1" applyFill="1" applyBorder="1" applyAlignment="1" applyProtection="1">
      <alignment horizontal="center"/>
      <protection/>
    </xf>
    <xf numFmtId="3" fontId="16" fillId="0" borderId="68" xfId="0" applyNumberFormat="1" applyFont="1" applyFill="1" applyBorder="1" applyAlignment="1" applyProtection="1">
      <alignment horizontal="center"/>
      <protection/>
    </xf>
    <xf numFmtId="200" fontId="6" fillId="0" borderId="90" xfId="46" applyNumberFormat="1" applyFont="1" applyFill="1" applyBorder="1" applyAlignment="1" applyProtection="1">
      <alignment/>
      <protection locked="0"/>
    </xf>
    <xf numFmtId="200" fontId="6" fillId="0" borderId="63" xfId="46" applyNumberFormat="1" applyFont="1" applyFill="1" applyBorder="1" applyAlignment="1" applyProtection="1">
      <alignment/>
      <protection locked="0"/>
    </xf>
    <xf numFmtId="200" fontId="6" fillId="0" borderId="28" xfId="46" applyNumberFormat="1" applyFont="1" applyFill="1" applyBorder="1" applyAlignment="1" applyProtection="1">
      <alignment/>
      <protection locked="0"/>
    </xf>
    <xf numFmtId="200" fontId="6" fillId="0" borderId="79" xfId="46" applyNumberFormat="1" applyFont="1" applyFill="1" applyBorder="1" applyAlignment="1" applyProtection="1">
      <alignment/>
      <protection locked="0"/>
    </xf>
    <xf numFmtId="200" fontId="6" fillId="0" borderId="70" xfId="46" applyNumberFormat="1" applyFont="1" applyFill="1" applyBorder="1" applyAlignment="1" applyProtection="1">
      <alignment/>
      <protection locked="0"/>
    </xf>
    <xf numFmtId="200" fontId="6" fillId="0" borderId="57" xfId="46" applyNumberFormat="1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68" xfId="0" applyFont="1" applyFill="1" applyBorder="1" applyAlignment="1" applyProtection="1">
      <alignment horizontal="centerContinuous" vertical="center" wrapText="1"/>
      <protection/>
    </xf>
    <xf numFmtId="0" fontId="6" fillId="0" borderId="12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25" xfId="0" applyFont="1" applyFill="1" applyBorder="1" applyAlignment="1" applyProtection="1">
      <alignment horizontal="left"/>
      <protection/>
    </xf>
    <xf numFmtId="0" fontId="6" fillId="0" borderId="75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01" xfId="0" applyFont="1" applyFill="1" applyBorder="1" applyAlignment="1" applyProtection="1">
      <alignment horizontal="left"/>
      <protection/>
    </xf>
    <xf numFmtId="200" fontId="9" fillId="0" borderId="136" xfId="0" applyNumberFormat="1" applyFont="1" applyFill="1" applyBorder="1" applyAlignment="1" applyProtection="1">
      <alignment vertical="center"/>
      <protection/>
    </xf>
    <xf numFmtId="0" fontId="0" fillId="24" borderId="137" xfId="0" applyFill="1" applyBorder="1" applyAlignment="1" applyProtection="1">
      <alignment/>
      <protection/>
    </xf>
    <xf numFmtId="0" fontId="6" fillId="0" borderId="41" xfId="54" applyFont="1" applyFill="1" applyBorder="1" applyAlignment="1" applyProtection="1">
      <alignment horizontal="left"/>
      <protection/>
    </xf>
    <xf numFmtId="0" fontId="6" fillId="0" borderId="49" xfId="54" applyFont="1" applyFill="1" applyBorder="1" applyAlignment="1" applyProtection="1">
      <alignment horizontal="left"/>
      <protection/>
    </xf>
    <xf numFmtId="0" fontId="14" fillId="0" borderId="41" xfId="54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 wrapText="1"/>
      <protection/>
    </xf>
    <xf numFmtId="200" fontId="9" fillId="0" borderId="124" xfId="0" applyNumberFormat="1" applyFont="1" applyFill="1" applyBorder="1" applyAlignment="1" applyProtection="1">
      <alignment/>
      <protection/>
    </xf>
    <xf numFmtId="3" fontId="6" fillId="0" borderId="57" xfId="0" applyNumberFormat="1" applyFont="1" applyFill="1" applyBorder="1" applyAlignment="1" applyProtection="1">
      <alignment/>
      <protection/>
    </xf>
    <xf numFmtId="0" fontId="37" fillId="0" borderId="138" xfId="0" applyFont="1" applyBorder="1" applyAlignment="1" applyProtection="1">
      <alignment horizontal="center" vertical="center" wrapText="1"/>
      <protection/>
    </xf>
    <xf numFmtId="0" fontId="37" fillId="0" borderId="139" xfId="0" applyFont="1" applyBorder="1" applyAlignment="1" applyProtection="1">
      <alignment horizontal="center" vertical="center" wrapText="1"/>
      <protection/>
    </xf>
    <xf numFmtId="0" fontId="37" fillId="0" borderId="134" xfId="0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0" fillId="0" borderId="128" xfId="0" applyNumberFormat="1" applyFill="1" applyBorder="1" applyAlignment="1" applyProtection="1">
      <alignment horizontal="left" vertical="top" wrapText="1"/>
      <protection locked="0"/>
    </xf>
    <xf numFmtId="0" fontId="0" fillId="0" borderId="127" xfId="0" applyNumberFormat="1" applyFill="1" applyBorder="1" applyAlignment="1" applyProtection="1">
      <alignment horizontal="left" vertical="top" wrapText="1"/>
      <protection locked="0"/>
    </xf>
    <xf numFmtId="0" fontId="0" fillId="0" borderId="64" xfId="0" applyNumberFormat="1" applyFill="1" applyBorder="1" applyAlignment="1" applyProtection="1">
      <alignment horizontal="left" vertical="top" wrapText="1"/>
      <protection locked="0"/>
    </xf>
    <xf numFmtId="0" fontId="13" fillId="0" borderId="140" xfId="0" applyFont="1" applyFill="1" applyBorder="1" applyAlignment="1" applyProtection="1">
      <alignment horizontal="center" vertical="center"/>
      <protection/>
    </xf>
    <xf numFmtId="0" fontId="13" fillId="0" borderId="141" xfId="0" applyFont="1" applyFill="1" applyBorder="1" applyAlignment="1" applyProtection="1">
      <alignment horizontal="center" vertical="center"/>
      <protection/>
    </xf>
    <xf numFmtId="0" fontId="13" fillId="0" borderId="142" xfId="0" applyFont="1" applyFill="1" applyBorder="1" applyAlignment="1" applyProtection="1">
      <alignment horizontal="center" vertical="center"/>
      <protection/>
    </xf>
    <xf numFmtId="0" fontId="13" fillId="0" borderId="103" xfId="0" applyFont="1" applyFill="1" applyBorder="1" applyAlignment="1" applyProtection="1">
      <alignment horizontal="center" vertical="center"/>
      <protection/>
    </xf>
    <xf numFmtId="0" fontId="8" fillId="0" borderId="101" xfId="0" applyFont="1" applyBorder="1" applyAlignment="1">
      <alignment horizontal="left" vertical="center" wrapText="1"/>
    </xf>
    <xf numFmtId="0" fontId="22" fillId="25" borderId="70" xfId="0" applyFont="1" applyFill="1" applyBorder="1" applyAlignment="1">
      <alignment horizontal="center" wrapText="1"/>
    </xf>
    <xf numFmtId="0" fontId="22" fillId="25" borderId="41" xfId="0" applyFont="1" applyFill="1" applyBorder="1" applyAlignment="1">
      <alignment horizontal="center" wrapText="1"/>
    </xf>
    <xf numFmtId="0" fontId="10" fillId="25" borderId="0" xfId="0" applyFont="1" applyFill="1" applyBorder="1" applyAlignment="1">
      <alignment horizontal="left" vertical="center"/>
    </xf>
    <xf numFmtId="0" fontId="22" fillId="25" borderId="41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22" fillId="25" borderId="89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88" xfId="0" applyFont="1" applyFill="1" applyBorder="1" applyAlignment="1">
      <alignment horizontal="center" vertical="center" wrapText="1"/>
    </xf>
    <xf numFmtId="0" fontId="22" fillId="25" borderId="70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wrapText="1"/>
    </xf>
    <xf numFmtId="0" fontId="22" fillId="25" borderId="42" xfId="0" applyFont="1" applyFill="1" applyBorder="1" applyAlignment="1">
      <alignment horizontal="center" wrapText="1"/>
    </xf>
    <xf numFmtId="0" fontId="22" fillId="25" borderId="75" xfId="0" applyFont="1" applyFill="1" applyBorder="1" applyAlignment="1">
      <alignment horizontal="center" wrapText="1"/>
    </xf>
    <xf numFmtId="0" fontId="7" fillId="25" borderId="41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22" fillId="0" borderId="101" xfId="0" applyFont="1" applyBorder="1" applyAlignment="1">
      <alignment horizontal="left" vertical="center" wrapText="1"/>
    </xf>
    <xf numFmtId="0" fontId="20" fillId="25" borderId="18" xfId="55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0" fillId="25" borderId="142" xfId="55" applyFont="1" applyFill="1" applyBorder="1" applyAlignment="1" applyProtection="1">
      <alignment horizontal="center" vertical="center"/>
      <protection/>
    </xf>
    <xf numFmtId="0" fontId="9" fillId="25" borderId="37" xfId="56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20" fillId="25" borderId="129" xfId="55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43" xfId="0" applyFont="1" applyFill="1" applyBorder="1" applyAlignment="1" applyProtection="1">
      <alignment horizontal="center" vertical="center" wrapText="1"/>
      <protection/>
    </xf>
    <xf numFmtId="0" fontId="8" fillId="0" borderId="125" xfId="0" applyFont="1" applyFill="1" applyBorder="1" applyAlignment="1" applyProtection="1">
      <alignment horizontal="center" vertical="center"/>
      <protection/>
    </xf>
    <xf numFmtId="0" fontId="20" fillId="0" borderId="19" xfId="55" applyFont="1" applyFill="1" applyBorder="1" applyAlignment="1" applyProtection="1">
      <alignment horizontal="center" vertical="center" wrapText="1"/>
      <protection/>
    </xf>
    <xf numFmtId="0" fontId="20" fillId="0" borderId="20" xfId="55" applyFont="1" applyFill="1" applyBorder="1" applyAlignment="1" applyProtection="1">
      <alignment horizontal="center" vertical="center" wrapText="1"/>
      <protection/>
    </xf>
    <xf numFmtId="0" fontId="20" fillId="0" borderId="90" xfId="55" applyFont="1" applyFill="1" applyBorder="1" applyAlignment="1" applyProtection="1">
      <alignment horizontal="center" vertical="center" wrapText="1"/>
      <protection/>
    </xf>
    <xf numFmtId="0" fontId="20" fillId="0" borderId="97" xfId="55" applyFont="1" applyFill="1" applyBorder="1" applyAlignment="1" applyProtection="1">
      <alignment horizontal="center" vertical="center" wrapText="1"/>
      <protection/>
    </xf>
    <xf numFmtId="0" fontId="20" fillId="0" borderId="110" xfId="55" applyFont="1" applyFill="1" applyBorder="1" applyAlignment="1" applyProtection="1">
      <alignment horizontal="center" vertical="center" wrapText="1"/>
      <protection/>
    </xf>
    <xf numFmtId="0" fontId="20" fillId="0" borderId="62" xfId="55" applyFont="1" applyFill="1" applyBorder="1" applyAlignment="1" applyProtection="1">
      <alignment horizontal="center" vertical="center" wrapText="1"/>
      <protection/>
    </xf>
    <xf numFmtId="0" fontId="20" fillId="0" borderId="90" xfId="56" applyFont="1" applyFill="1" applyBorder="1" applyAlignment="1" applyProtection="1">
      <alignment horizontal="center" vertical="center" wrapText="1"/>
      <protection/>
    </xf>
    <xf numFmtId="0" fontId="20" fillId="0" borderId="97" xfId="56" applyFont="1" applyFill="1" applyBorder="1" applyAlignment="1" applyProtection="1">
      <alignment horizontal="center" vertical="center" wrapText="1"/>
      <protection/>
    </xf>
    <xf numFmtId="0" fontId="20" fillId="0" borderId="19" xfId="56" applyFont="1" applyFill="1" applyBorder="1" applyAlignment="1" applyProtection="1">
      <alignment horizontal="center" vertical="center" wrapText="1"/>
      <protection/>
    </xf>
    <xf numFmtId="0" fontId="20" fillId="0" borderId="20" xfId="56" applyFont="1" applyFill="1" applyBorder="1" applyAlignment="1" applyProtection="1">
      <alignment horizontal="center" vertical="center" wrapText="1"/>
      <protection/>
    </xf>
    <xf numFmtId="0" fontId="20" fillId="0" borderId="18" xfId="56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0" fillId="0" borderId="90" xfId="56" applyFont="1" applyFill="1" applyBorder="1" applyAlignment="1" applyProtection="1">
      <alignment horizontal="center" vertical="center"/>
      <protection/>
    </xf>
    <xf numFmtId="0" fontId="20" fillId="0" borderId="62" xfId="56" applyFont="1" applyFill="1" applyBorder="1" applyAlignment="1" applyProtection="1">
      <alignment horizontal="center" vertical="center"/>
      <protection/>
    </xf>
    <xf numFmtId="0" fontId="20" fillId="0" borderId="18" xfId="56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9" fillId="0" borderId="18" xfId="57" applyFont="1" applyFill="1" applyBorder="1" applyAlignment="1" applyProtection="1">
      <alignment horizontal="center" vertical="center"/>
      <protection/>
    </xf>
    <xf numFmtId="0" fontId="9" fillId="0" borderId="36" xfId="57" applyFont="1" applyFill="1" applyBorder="1" applyAlignment="1" applyProtection="1">
      <alignment horizontal="center" vertical="center"/>
      <protection/>
    </xf>
    <xf numFmtId="0" fontId="9" fillId="0" borderId="18" xfId="58" applyFont="1" applyFill="1" applyBorder="1" applyAlignment="1" applyProtection="1">
      <alignment horizontal="center" vertical="center"/>
      <protection/>
    </xf>
    <xf numFmtId="0" fontId="9" fillId="0" borderId="43" xfId="58" applyFont="1" applyFill="1" applyBorder="1" applyAlignment="1" applyProtection="1">
      <alignment horizontal="center" vertical="center"/>
      <protection/>
    </xf>
    <xf numFmtId="0" fontId="9" fillId="0" borderId="36" xfId="58" applyFont="1" applyFill="1" applyBorder="1" applyAlignment="1" applyProtection="1">
      <alignment horizontal="center" vertical="center"/>
      <protection/>
    </xf>
    <xf numFmtId="0" fontId="17" fillId="0" borderId="144" xfId="59" applyFont="1" applyFill="1" applyBorder="1" applyAlignment="1" applyProtection="1">
      <alignment horizontal="center" vertical="center" wrapText="1"/>
      <protection/>
    </xf>
    <xf numFmtId="0" fontId="17" fillId="0" borderId="26" xfId="59" applyFont="1" applyFill="1" applyBorder="1" applyAlignment="1" applyProtection="1">
      <alignment horizontal="center" vertical="center" wrapText="1"/>
      <protection/>
    </xf>
    <xf numFmtId="0" fontId="17" fillId="0" borderId="90" xfId="60" applyFont="1" applyFill="1" applyBorder="1" applyAlignment="1" applyProtection="1">
      <alignment horizontal="center" vertical="center" wrapText="1"/>
      <protection locked="0"/>
    </xf>
    <xf numFmtId="0" fontId="0" fillId="0" borderId="97" xfId="0" applyBorder="1" applyAlignment="1">
      <alignment/>
    </xf>
    <xf numFmtId="0" fontId="17" fillId="0" borderId="90" xfId="60" applyFont="1" applyFill="1" applyBorder="1" applyAlignment="1" applyProtection="1">
      <alignment horizontal="center" vertical="center" wrapText="1"/>
      <protection/>
    </xf>
    <xf numFmtId="0" fontId="17" fillId="0" borderId="97" xfId="60" applyFont="1" applyFill="1" applyBorder="1" applyAlignment="1" applyProtection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7" fillId="0" borderId="19" xfId="60" applyFont="1" applyBorder="1" applyAlignment="1">
      <alignment horizontal="center" vertical="center" wrapText="1"/>
      <protection/>
    </xf>
    <xf numFmtId="0" fontId="17" fillId="0" borderId="19" xfId="60" applyFont="1" applyFill="1" applyBorder="1" applyAlignment="1" applyProtection="1">
      <alignment horizontal="center" vertical="center" wrapText="1"/>
      <protection/>
    </xf>
    <xf numFmtId="0" fontId="17" fillId="0" borderId="19" xfId="60" applyFont="1" applyFill="1" applyBorder="1" applyAlignment="1" applyProtection="1">
      <alignment horizontal="center" vertical="center" wrapText="1"/>
      <protection/>
    </xf>
    <xf numFmtId="0" fontId="87" fillId="0" borderId="22" xfId="0" applyFont="1" applyBorder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88" fillId="0" borderId="139" xfId="0" applyFont="1" applyBorder="1" applyAlignment="1">
      <alignment horizontal="center"/>
    </xf>
    <xf numFmtId="0" fontId="82" fillId="0" borderId="101" xfId="0" applyFont="1" applyBorder="1" applyAlignment="1">
      <alignment horizontal="center" vertical="center" wrapText="1"/>
    </xf>
    <xf numFmtId="0" fontId="0" fillId="0" borderId="128" xfId="0" applyBorder="1" applyAlignment="1" applyProtection="1">
      <alignment vertical="top" wrapText="1"/>
      <protection locked="0"/>
    </xf>
    <xf numFmtId="0" fontId="0" fillId="0" borderId="127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23" fillId="0" borderId="4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25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60" fillId="0" borderId="38" xfId="0" applyFont="1" applyFill="1" applyBorder="1" applyAlignment="1" applyProtection="1">
      <alignment horizontal="left"/>
      <protection/>
    </xf>
    <xf numFmtId="0" fontId="60" fillId="0" borderId="68" xfId="0" applyFont="1" applyFill="1" applyBorder="1" applyAlignment="1" applyProtection="1">
      <alignment horizontal="left"/>
      <protection/>
    </xf>
    <xf numFmtId="0" fontId="60" fillId="0" borderId="61" xfId="0" applyFont="1" applyFill="1" applyBorder="1" applyAlignment="1" applyProtection="1">
      <alignment horizontal="left"/>
      <protection/>
    </xf>
    <xf numFmtId="0" fontId="9" fillId="0" borderId="138" xfId="0" applyFont="1" applyFill="1" applyBorder="1" applyAlignment="1" applyProtection="1">
      <alignment horizontal="center"/>
      <protection/>
    </xf>
    <xf numFmtId="0" fontId="9" fillId="0" borderId="139" xfId="0" applyFont="1" applyFill="1" applyBorder="1" applyAlignment="1" applyProtection="1">
      <alignment horizontal="center"/>
      <protection/>
    </xf>
    <xf numFmtId="0" fontId="9" fillId="0" borderId="145" xfId="0" applyFont="1" applyFill="1" applyBorder="1" applyAlignment="1" applyProtection="1">
      <alignment horizontal="center"/>
      <protection/>
    </xf>
    <xf numFmtId="0" fontId="23" fillId="0" borderId="138" xfId="0" applyFont="1" applyBorder="1" applyAlignment="1" applyProtection="1">
      <alignment horizontal="center"/>
      <protection/>
    </xf>
    <xf numFmtId="0" fontId="23" fillId="0" borderId="139" xfId="0" applyFont="1" applyBorder="1" applyAlignment="1" applyProtection="1">
      <alignment horizontal="center"/>
      <protection/>
    </xf>
    <xf numFmtId="0" fontId="23" fillId="0" borderId="145" xfId="0" applyFont="1" applyBorder="1" applyAlignment="1" applyProtection="1">
      <alignment horizontal="center"/>
      <protection/>
    </xf>
    <xf numFmtId="0" fontId="22" fillId="0" borderId="101" xfId="0" applyFont="1" applyBorder="1" applyAlignment="1" applyProtection="1">
      <alignment horizontal="left" vertical="center" wrapText="1"/>
      <protection/>
    </xf>
    <xf numFmtId="0" fontId="29" fillId="0" borderId="138" xfId="0" applyFont="1" applyFill="1" applyBorder="1" applyAlignment="1" applyProtection="1">
      <alignment horizontal="left" vertical="center" wrapText="1"/>
      <protection/>
    </xf>
    <xf numFmtId="0" fontId="29" fillId="0" borderId="139" xfId="0" applyFont="1" applyFill="1" applyBorder="1" applyAlignment="1" applyProtection="1">
      <alignment horizontal="left" vertical="center" wrapText="1"/>
      <protection/>
    </xf>
    <xf numFmtId="0" fontId="29" fillId="0" borderId="134" xfId="0" applyFont="1" applyFill="1" applyBorder="1" applyAlignment="1" applyProtection="1">
      <alignment horizontal="left" vertical="center" wrapText="1"/>
      <protection/>
    </xf>
    <xf numFmtId="0" fontId="29" fillId="0" borderId="138" xfId="0" applyFont="1" applyFill="1" applyBorder="1" applyAlignment="1" applyProtection="1">
      <alignment horizontal="center" vertical="center" wrapText="1"/>
      <protection/>
    </xf>
    <xf numFmtId="0" fontId="29" fillId="0" borderId="139" xfId="0" applyFont="1" applyFill="1" applyBorder="1" applyAlignment="1" applyProtection="1">
      <alignment horizontal="center" vertical="center" wrapText="1"/>
      <protection/>
    </xf>
    <xf numFmtId="0" fontId="29" fillId="0" borderId="134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25" xfId="0" applyFont="1" applyBorder="1" applyAlignment="1" applyProtection="1">
      <alignment horizontal="center" vertical="center" wrapText="1"/>
      <protection/>
    </xf>
    <xf numFmtId="0" fontId="33" fillId="0" borderId="66" xfId="0" applyFont="1" applyBorder="1" applyAlignment="1" applyProtection="1">
      <alignment horizontal="center" vertical="center" wrapText="1"/>
      <protection/>
    </xf>
    <xf numFmtId="0" fontId="33" fillId="0" borderId="40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101" xfId="0" applyFont="1" applyBorder="1" applyAlignment="1" applyProtection="1">
      <alignment horizontal="center" vertical="center" wrapText="1"/>
      <protection/>
    </xf>
    <xf numFmtId="0" fontId="33" fillId="0" borderId="126" xfId="0" applyFont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left" wrapText="1"/>
      <protection/>
    </xf>
    <xf numFmtId="0" fontId="8" fillId="0" borderId="115" xfId="0" applyFont="1" applyFill="1" applyBorder="1" applyAlignment="1" applyProtection="1">
      <alignment horizontal="left"/>
      <protection/>
    </xf>
    <xf numFmtId="0" fontId="8" fillId="0" borderId="62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left" wrapText="1"/>
      <protection/>
    </xf>
    <xf numFmtId="0" fontId="8" fillId="0" borderId="68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 horizontal="left"/>
      <protection/>
    </xf>
    <xf numFmtId="0" fontId="60" fillId="0" borderId="39" xfId="0" applyFont="1" applyFill="1" applyBorder="1" applyAlignment="1" applyProtection="1">
      <alignment horizontal="left"/>
      <protection/>
    </xf>
    <xf numFmtId="0" fontId="60" fillId="0" borderId="115" xfId="0" applyFont="1" applyFill="1" applyBorder="1" applyAlignment="1" applyProtection="1">
      <alignment horizontal="left"/>
      <protection/>
    </xf>
    <xf numFmtId="0" fontId="60" fillId="0" borderId="62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 wrapText="1"/>
    </xf>
    <xf numFmtId="0" fontId="60" fillId="0" borderId="45" xfId="0" applyFont="1" applyFill="1" applyBorder="1" applyAlignment="1" applyProtection="1">
      <alignment horizontal="left"/>
      <protection/>
    </xf>
    <xf numFmtId="0" fontId="60" fillId="0" borderId="12" xfId="0" applyFont="1" applyFill="1" applyBorder="1" applyAlignment="1" applyProtection="1">
      <alignment horizontal="left"/>
      <protection/>
    </xf>
    <xf numFmtId="0" fontId="60" fillId="0" borderId="31" xfId="0" applyFont="1" applyFill="1" applyBorder="1" applyAlignment="1" applyProtection="1">
      <alignment horizontal="left"/>
      <protection/>
    </xf>
    <xf numFmtId="0" fontId="23" fillId="0" borderId="134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2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8" fillId="0" borderId="115" xfId="0" applyFont="1" applyFill="1" applyBorder="1" applyAlignment="1" applyProtection="1">
      <alignment horizontal="left" wrapText="1"/>
      <protection/>
    </xf>
    <xf numFmtId="0" fontId="8" fillId="0" borderId="45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rmale_tabella 4" xfId="55"/>
    <cellStyle name="Normale_tabella 5" xfId="56"/>
    <cellStyle name="Normale_tabella 6" xfId="57"/>
    <cellStyle name="Normale_tabella 7" xfId="58"/>
    <cellStyle name="Normale_tabella 8" xfId="59"/>
    <cellStyle name="Normale_tabella 9" xfId="60"/>
    <cellStyle name="Nota" xfId="61"/>
    <cellStyle name="Output" xfId="62"/>
    <cellStyle name="Percent" xfId="63"/>
    <cellStyle name="Percentuale 2" xfId="64"/>
    <cellStyle name="Percentuale 2 2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3tabella15" xfId="77"/>
    <cellStyle name="Currency [0]" xfId="78"/>
  </cellStyles>
  <dxfs count="14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704850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51510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7152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36</xdr:col>
      <xdr:colOff>609600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68770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38</xdr:col>
      <xdr:colOff>438150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70560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1</xdr:row>
      <xdr:rowOff>409575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61975"/>
          <a:ext cx="548640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61975"/>
          <a:ext cx="5543550" cy="409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29</xdr:col>
      <xdr:colOff>609600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0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8610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7245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039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8865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247650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6104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38100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6009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L205"/>
  <sheetViews>
    <sheetView showGridLines="0" zoomScalePageLayoutView="0" workbookViewId="0" topLeftCell="A1">
      <pane xSplit="2" ySplit="5" topLeftCell="AB2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00" sqref="A200:AK200"/>
    </sheetView>
  </sheetViews>
  <sheetFormatPr defaultColWidth="9.33203125" defaultRowHeight="10.5"/>
  <cols>
    <col min="1" max="1" width="40.83203125" style="5" customWidth="1"/>
    <col min="2" max="2" width="9.66015625" style="7" customWidth="1"/>
    <col min="3" max="13" width="12.83203125" style="5" hidden="1" customWidth="1"/>
    <col min="14" max="14" width="9.33203125" style="5" hidden="1" customWidth="1"/>
    <col min="15" max="26" width="0" style="5" hidden="1" customWidth="1"/>
    <col min="27" max="37" width="12.83203125" style="5" customWidth="1"/>
    <col min="38" max="38" width="9.33203125" style="5" customWidth="1"/>
    <col min="39" max="16384" width="9.33203125" style="5" customWidth="1"/>
  </cols>
  <sheetData>
    <row r="1" spans="1:37" ht="24.75" customHeight="1" thickBot="1">
      <c r="A1" s="528" t="str">
        <f>"COMPARTO REGIONI ED AUTONOMIE LOCALI"&amp;" - anno "&amp;$M$1</f>
        <v>COMPARTO REGIONI ED AUTONOMIE LOCALI - anno 2015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276"/>
      <c r="M1" s="483">
        <v>2015</v>
      </c>
      <c r="AJ1" s="276"/>
      <c r="AK1" s="483">
        <v>2015</v>
      </c>
    </row>
    <row r="2" spans="1:37" ht="30" customHeight="1" thickBot="1">
      <c r="A2" s="297"/>
      <c r="B2" s="298"/>
      <c r="C2" s="278"/>
      <c r="D2" s="278"/>
      <c r="E2" s="278"/>
      <c r="F2" s="278"/>
      <c r="G2" s="278"/>
      <c r="H2" s="577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</c>
      <c r="I2" s="578"/>
      <c r="J2" s="578"/>
      <c r="K2" s="578"/>
      <c r="L2" s="578"/>
      <c r="M2" s="579"/>
      <c r="AA2" s="278"/>
      <c r="AB2" s="278"/>
      <c r="AC2" s="278"/>
      <c r="AD2" s="278"/>
      <c r="AE2" s="278"/>
      <c r="AF2" s="577">
        <f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</c>
      <c r="AG2" s="578"/>
      <c r="AH2" s="578"/>
      <c r="AI2" s="578"/>
      <c r="AJ2" s="578"/>
      <c r="AK2" s="579"/>
    </row>
    <row r="3" spans="1:37" ht="15" customHeight="1" thickBot="1">
      <c r="A3" s="295"/>
      <c r="B3" s="296"/>
      <c r="C3" s="580" t="s">
        <v>30</v>
      </c>
      <c r="D3" s="580"/>
      <c r="E3" s="580"/>
      <c r="F3" s="580"/>
      <c r="G3" s="580"/>
      <c r="H3" s="581"/>
      <c r="I3" s="581"/>
      <c r="J3" s="581"/>
      <c r="K3" s="581"/>
      <c r="L3" s="581"/>
      <c r="M3" s="582"/>
      <c r="AA3" s="580" t="s">
        <v>30</v>
      </c>
      <c r="AB3" s="580"/>
      <c r="AC3" s="580"/>
      <c r="AD3" s="580"/>
      <c r="AE3" s="580"/>
      <c r="AF3" s="581"/>
      <c r="AG3" s="581"/>
      <c r="AH3" s="581"/>
      <c r="AI3" s="581"/>
      <c r="AJ3" s="581"/>
      <c r="AK3" s="582"/>
    </row>
    <row r="4" spans="1:37" ht="23.25" thickTop="1">
      <c r="A4" s="586" t="s">
        <v>82</v>
      </c>
      <c r="B4" s="588" t="s">
        <v>31</v>
      </c>
      <c r="C4" s="23" t="str">
        <f>"Totale dipendenti al 31/12/"&amp;M1-1&amp;" (*)"</f>
        <v>Totale dipendenti al 31/12/2014 (*)</v>
      </c>
      <c r="D4" s="22"/>
      <c r="E4" s="20" t="s">
        <v>32</v>
      </c>
      <c r="F4" s="21" t="s">
        <v>36</v>
      </c>
      <c r="G4" s="22"/>
      <c r="H4" s="23" t="s">
        <v>73</v>
      </c>
      <c r="I4" s="22"/>
      <c r="J4" s="23" t="s">
        <v>74</v>
      </c>
      <c r="K4" s="22"/>
      <c r="L4" s="23" t="str">
        <f>"Totale dipendenti al 31/12/"&amp;M1&amp;" (**)"</f>
        <v>Totale dipendenti al 31/12/2015 (**)</v>
      </c>
      <c r="M4" s="248"/>
      <c r="AA4" s="23" t="str">
        <f>"Totale dipendenti al 31/12/"&amp;AK1-1&amp;" (*)"</f>
        <v>Totale dipendenti al 31/12/2014 (*)</v>
      </c>
      <c r="AB4" s="22"/>
      <c r="AC4" s="20" t="s">
        <v>32</v>
      </c>
      <c r="AD4" s="21" t="s">
        <v>36</v>
      </c>
      <c r="AE4" s="22"/>
      <c r="AF4" s="23" t="s">
        <v>73</v>
      </c>
      <c r="AG4" s="22"/>
      <c r="AH4" s="23" t="s">
        <v>74</v>
      </c>
      <c r="AI4" s="22"/>
      <c r="AJ4" s="23" t="str">
        <f>"Totale dipendenti al 31/12/"&amp;AK1&amp;" (**)"</f>
        <v>Totale dipendenti al 31/12/2015 (**)</v>
      </c>
      <c r="AK4" s="248"/>
    </row>
    <row r="5" spans="1:37" ht="12" thickBot="1">
      <c r="A5" s="587"/>
      <c r="B5" s="589"/>
      <c r="C5" s="197" t="s">
        <v>33</v>
      </c>
      <c r="D5" s="198" t="s">
        <v>34</v>
      </c>
      <c r="E5" s="199"/>
      <c r="F5" s="197" t="s">
        <v>33</v>
      </c>
      <c r="G5" s="198" t="s">
        <v>34</v>
      </c>
      <c r="H5" s="197" t="s">
        <v>33</v>
      </c>
      <c r="I5" s="198" t="s">
        <v>34</v>
      </c>
      <c r="J5" s="197" t="s">
        <v>33</v>
      </c>
      <c r="K5" s="198" t="s">
        <v>34</v>
      </c>
      <c r="L5" s="197" t="s">
        <v>33</v>
      </c>
      <c r="M5" s="249" t="s">
        <v>34</v>
      </c>
      <c r="AA5" s="197" t="s">
        <v>33</v>
      </c>
      <c r="AB5" s="198" t="s">
        <v>34</v>
      </c>
      <c r="AC5" s="199"/>
      <c r="AD5" s="197" t="s">
        <v>33</v>
      </c>
      <c r="AE5" s="198" t="s">
        <v>34</v>
      </c>
      <c r="AF5" s="197" t="s">
        <v>33</v>
      </c>
      <c r="AG5" s="198" t="s">
        <v>34</v>
      </c>
      <c r="AH5" s="197" t="s">
        <v>33</v>
      </c>
      <c r="AI5" s="198" t="s">
        <v>34</v>
      </c>
      <c r="AJ5" s="197" t="s">
        <v>33</v>
      </c>
      <c r="AK5" s="249" t="s">
        <v>34</v>
      </c>
    </row>
    <row r="6" spans="1:38" ht="12.75" customHeight="1" thickTop="1">
      <c r="A6" s="146" t="s">
        <v>243</v>
      </c>
      <c r="B6" s="275" t="s">
        <v>197</v>
      </c>
      <c r="C6" s="524">
        <f>ROUND(AA6,0)</f>
        <v>0</v>
      </c>
      <c r="D6" s="525">
        <f aca="true" t="shared" si="0" ref="D6:D49">ROUND(AB6,0)</f>
        <v>0</v>
      </c>
      <c r="E6" s="526">
        <f aca="true" t="shared" si="1" ref="E6:E49">ROUND(AC6,0)</f>
        <v>0</v>
      </c>
      <c r="F6" s="526">
        <f aca="true" t="shared" si="2" ref="F6:F49">ROUND(AD6,0)</f>
        <v>0</v>
      </c>
      <c r="G6" s="527">
        <f aca="true" t="shared" si="3" ref="G6:G49">ROUND(AE6,0)</f>
        <v>0</v>
      </c>
      <c r="H6" s="526">
        <f aca="true" t="shared" si="4" ref="H6:H49">ROUND(AF6,0)</f>
        <v>0</v>
      </c>
      <c r="I6" s="527">
        <f aca="true" t="shared" si="5" ref="I6:I49">ROUND(AG6,0)</f>
        <v>0</v>
      </c>
      <c r="J6" s="526">
        <f aca="true" t="shared" si="6" ref="J6:J49">ROUND(AH6,0)</f>
        <v>0</v>
      </c>
      <c r="K6" s="527">
        <f aca="true" t="shared" si="7" ref="K6:K49">ROUND(AI6,0)</f>
        <v>0</v>
      </c>
      <c r="L6" s="305">
        <f>F6+H6+J6</f>
        <v>0</v>
      </c>
      <c r="M6" s="306">
        <f>G6+I6+K6</f>
        <v>0</v>
      </c>
      <c r="N6" s="507">
        <f aca="true" t="shared" si="8" ref="N6:N49">IF((L6+M6)&gt;0,1,0)</f>
        <v>0</v>
      </c>
      <c r="AA6" s="266"/>
      <c r="AB6" s="267"/>
      <c r="AC6" s="576"/>
      <c r="AD6" s="265"/>
      <c r="AE6" s="206"/>
      <c r="AF6" s="265"/>
      <c r="AG6" s="206"/>
      <c r="AH6" s="265"/>
      <c r="AI6" s="206"/>
      <c r="AJ6" s="305">
        <f aca="true" t="shared" si="9" ref="AJ6:AJ14">AD6+AF6+AH6</f>
        <v>0</v>
      </c>
      <c r="AK6" s="306">
        <f aca="true" t="shared" si="10" ref="AK6:AK14">AE6+AG6+AI6</f>
        <v>0</v>
      </c>
      <c r="AL6" s="507">
        <f aca="true" t="shared" si="11" ref="AL6:AL49">IF((AJ6+AK6)&gt;0,1,0)</f>
        <v>0</v>
      </c>
    </row>
    <row r="7" spans="1:38" ht="12.75" customHeight="1">
      <c r="A7" s="146" t="s">
        <v>244</v>
      </c>
      <c r="B7" s="275" t="s">
        <v>198</v>
      </c>
      <c r="C7" s="524">
        <f aca="true" t="shared" si="12" ref="C7:C49">ROUND(AA7,0)</f>
        <v>0</v>
      </c>
      <c r="D7" s="525">
        <f t="shared" si="0"/>
        <v>0</v>
      </c>
      <c r="E7" s="526">
        <f t="shared" si="1"/>
        <v>0</v>
      </c>
      <c r="F7" s="526">
        <f t="shared" si="2"/>
        <v>0</v>
      </c>
      <c r="G7" s="527">
        <f t="shared" si="3"/>
        <v>0</v>
      </c>
      <c r="H7" s="526">
        <f t="shared" si="4"/>
        <v>0</v>
      </c>
      <c r="I7" s="527">
        <f t="shared" si="5"/>
        <v>0</v>
      </c>
      <c r="J7" s="526">
        <f t="shared" si="6"/>
        <v>0</v>
      </c>
      <c r="K7" s="527">
        <f t="shared" si="7"/>
        <v>0</v>
      </c>
      <c r="L7" s="305">
        <f aca="true" t="shared" si="13" ref="L7:L40">F7+H7+J7</f>
        <v>0</v>
      </c>
      <c r="M7" s="306">
        <f aca="true" t="shared" si="14" ref="M7:M40">G7+I7+K7</f>
        <v>0</v>
      </c>
      <c r="N7" s="507">
        <f t="shared" si="8"/>
        <v>0</v>
      </c>
      <c r="AA7" s="266"/>
      <c r="AB7" s="267"/>
      <c r="AC7" s="576"/>
      <c r="AD7" s="265"/>
      <c r="AE7" s="206"/>
      <c r="AF7" s="265"/>
      <c r="AG7" s="206"/>
      <c r="AH7" s="265"/>
      <c r="AI7" s="206"/>
      <c r="AJ7" s="305">
        <f t="shared" si="9"/>
        <v>0</v>
      </c>
      <c r="AK7" s="306">
        <f t="shared" si="10"/>
        <v>0</v>
      </c>
      <c r="AL7" s="507">
        <f t="shared" si="11"/>
        <v>0</v>
      </c>
    </row>
    <row r="8" spans="1:38" ht="12.75" customHeight="1">
      <c r="A8" s="146" t="s">
        <v>245</v>
      </c>
      <c r="B8" s="275" t="s">
        <v>199</v>
      </c>
      <c r="C8" s="524">
        <f t="shared" si="12"/>
        <v>0</v>
      </c>
      <c r="D8" s="525">
        <f t="shared" si="0"/>
        <v>0</v>
      </c>
      <c r="E8" s="526">
        <f t="shared" si="1"/>
        <v>0</v>
      </c>
      <c r="F8" s="526">
        <f t="shared" si="2"/>
        <v>0</v>
      </c>
      <c r="G8" s="527">
        <f t="shared" si="3"/>
        <v>0</v>
      </c>
      <c r="H8" s="526">
        <f t="shared" si="4"/>
        <v>0</v>
      </c>
      <c r="I8" s="527">
        <f t="shared" si="5"/>
        <v>0</v>
      </c>
      <c r="J8" s="526">
        <f t="shared" si="6"/>
        <v>0</v>
      </c>
      <c r="K8" s="527">
        <f t="shared" si="7"/>
        <v>0</v>
      </c>
      <c r="L8" s="305">
        <f t="shared" si="13"/>
        <v>0</v>
      </c>
      <c r="M8" s="306">
        <f t="shared" si="14"/>
        <v>0</v>
      </c>
      <c r="N8" s="507">
        <f t="shared" si="8"/>
        <v>0</v>
      </c>
      <c r="AA8" s="266"/>
      <c r="AB8" s="267"/>
      <c r="AC8" s="576"/>
      <c r="AD8" s="265"/>
      <c r="AE8" s="206"/>
      <c r="AF8" s="265"/>
      <c r="AG8" s="206"/>
      <c r="AH8" s="265"/>
      <c r="AI8" s="206"/>
      <c r="AJ8" s="305">
        <f t="shared" si="9"/>
        <v>0</v>
      </c>
      <c r="AK8" s="306">
        <f t="shared" si="10"/>
        <v>0</v>
      </c>
      <c r="AL8" s="507">
        <f t="shared" si="11"/>
        <v>0</v>
      </c>
    </row>
    <row r="9" spans="1:38" ht="12.75" customHeight="1">
      <c r="A9" s="146" t="s">
        <v>277</v>
      </c>
      <c r="B9" s="275" t="s">
        <v>200</v>
      </c>
      <c r="C9" s="524">
        <f t="shared" si="12"/>
        <v>1</v>
      </c>
      <c r="D9" s="525">
        <f t="shared" si="0"/>
        <v>0</v>
      </c>
      <c r="E9" s="526">
        <f t="shared" si="1"/>
        <v>1</v>
      </c>
      <c r="F9" s="526">
        <f t="shared" si="2"/>
        <v>1</v>
      </c>
      <c r="G9" s="527">
        <f t="shared" si="3"/>
        <v>0</v>
      </c>
      <c r="H9" s="526">
        <f t="shared" si="4"/>
        <v>0</v>
      </c>
      <c r="I9" s="527">
        <f t="shared" si="5"/>
        <v>0</v>
      </c>
      <c r="J9" s="526">
        <f t="shared" si="6"/>
        <v>0</v>
      </c>
      <c r="K9" s="527">
        <f t="shared" si="7"/>
        <v>0</v>
      </c>
      <c r="L9" s="305">
        <f t="shared" si="13"/>
        <v>1</v>
      </c>
      <c r="M9" s="306">
        <f t="shared" si="14"/>
        <v>0</v>
      </c>
      <c r="N9" s="507">
        <f t="shared" si="8"/>
        <v>1</v>
      </c>
      <c r="AA9" s="266">
        <v>1</v>
      </c>
      <c r="AB9" s="267"/>
      <c r="AC9" s="265">
        <v>1</v>
      </c>
      <c r="AD9" s="265">
        <v>1</v>
      </c>
      <c r="AE9" s="206"/>
      <c r="AF9" s="265"/>
      <c r="AG9" s="206"/>
      <c r="AH9" s="265"/>
      <c r="AI9" s="206"/>
      <c r="AJ9" s="305">
        <f t="shared" si="9"/>
        <v>1</v>
      </c>
      <c r="AK9" s="306">
        <f t="shared" si="10"/>
        <v>0</v>
      </c>
      <c r="AL9" s="507">
        <f t="shared" si="11"/>
        <v>1</v>
      </c>
    </row>
    <row r="10" spans="1:38" ht="12.75" customHeight="1">
      <c r="A10" s="146" t="s">
        <v>246</v>
      </c>
      <c r="B10" s="275" t="s">
        <v>201</v>
      </c>
      <c r="C10" s="524">
        <f t="shared" si="12"/>
        <v>0</v>
      </c>
      <c r="D10" s="525">
        <f t="shared" si="0"/>
        <v>0</v>
      </c>
      <c r="E10" s="526">
        <f t="shared" si="1"/>
        <v>0</v>
      </c>
      <c r="F10" s="526">
        <f t="shared" si="2"/>
        <v>0</v>
      </c>
      <c r="G10" s="527">
        <f t="shared" si="3"/>
        <v>0</v>
      </c>
      <c r="H10" s="526">
        <f t="shared" si="4"/>
        <v>0</v>
      </c>
      <c r="I10" s="527">
        <f t="shared" si="5"/>
        <v>0</v>
      </c>
      <c r="J10" s="526">
        <f t="shared" si="6"/>
        <v>0</v>
      </c>
      <c r="K10" s="527">
        <f t="shared" si="7"/>
        <v>0</v>
      </c>
      <c r="L10" s="305">
        <f t="shared" si="13"/>
        <v>0</v>
      </c>
      <c r="M10" s="306">
        <f t="shared" si="14"/>
        <v>0</v>
      </c>
      <c r="N10" s="507">
        <f t="shared" si="8"/>
        <v>0</v>
      </c>
      <c r="AA10" s="266"/>
      <c r="AB10" s="267"/>
      <c r="AC10" s="265"/>
      <c r="AD10" s="265"/>
      <c r="AE10" s="206"/>
      <c r="AF10" s="265"/>
      <c r="AG10" s="206"/>
      <c r="AH10" s="265"/>
      <c r="AI10" s="206"/>
      <c r="AJ10" s="305">
        <f t="shared" si="9"/>
        <v>0</v>
      </c>
      <c r="AK10" s="306">
        <f t="shared" si="10"/>
        <v>0</v>
      </c>
      <c r="AL10" s="507">
        <f t="shared" si="11"/>
        <v>0</v>
      </c>
    </row>
    <row r="11" spans="1:38" ht="12.75" customHeight="1">
      <c r="A11" s="146" t="s">
        <v>409</v>
      </c>
      <c r="B11" s="275" t="s">
        <v>202</v>
      </c>
      <c r="C11" s="524">
        <f t="shared" si="12"/>
        <v>0</v>
      </c>
      <c r="D11" s="525">
        <f t="shared" si="0"/>
        <v>0</v>
      </c>
      <c r="E11" s="526">
        <f t="shared" si="1"/>
        <v>0</v>
      </c>
      <c r="F11" s="526">
        <f t="shared" si="2"/>
        <v>0</v>
      </c>
      <c r="G11" s="527">
        <f t="shared" si="3"/>
        <v>0</v>
      </c>
      <c r="H11" s="526">
        <f t="shared" si="4"/>
        <v>0</v>
      </c>
      <c r="I11" s="527">
        <f t="shared" si="5"/>
        <v>0</v>
      </c>
      <c r="J11" s="526">
        <f t="shared" si="6"/>
        <v>0</v>
      </c>
      <c r="K11" s="527">
        <f t="shared" si="7"/>
        <v>0</v>
      </c>
      <c r="L11" s="305">
        <f t="shared" si="13"/>
        <v>0</v>
      </c>
      <c r="M11" s="306">
        <f t="shared" si="14"/>
        <v>0</v>
      </c>
      <c r="N11" s="507">
        <f t="shared" si="8"/>
        <v>0</v>
      </c>
      <c r="AA11" s="266"/>
      <c r="AB11" s="267"/>
      <c r="AC11" s="265"/>
      <c r="AD11" s="265"/>
      <c r="AE11" s="206"/>
      <c r="AF11" s="265"/>
      <c r="AG11" s="206"/>
      <c r="AH11" s="265"/>
      <c r="AI11" s="206"/>
      <c r="AJ11" s="305">
        <f t="shared" si="9"/>
        <v>0</v>
      </c>
      <c r="AK11" s="306">
        <f t="shared" si="10"/>
        <v>0</v>
      </c>
      <c r="AL11" s="507">
        <f t="shared" si="11"/>
        <v>0</v>
      </c>
    </row>
    <row r="12" spans="1:38" ht="12.75" customHeight="1">
      <c r="A12" s="146" t="s">
        <v>410</v>
      </c>
      <c r="B12" s="275" t="s">
        <v>203</v>
      </c>
      <c r="C12" s="524">
        <f t="shared" si="12"/>
        <v>0</v>
      </c>
      <c r="D12" s="525">
        <f t="shared" si="0"/>
        <v>0</v>
      </c>
      <c r="E12" s="526">
        <f t="shared" si="1"/>
        <v>0</v>
      </c>
      <c r="F12" s="526">
        <f t="shared" si="2"/>
        <v>0</v>
      </c>
      <c r="G12" s="527">
        <f t="shared" si="3"/>
        <v>0</v>
      </c>
      <c r="H12" s="526">
        <f t="shared" si="4"/>
        <v>0</v>
      </c>
      <c r="I12" s="527">
        <f t="shared" si="5"/>
        <v>0</v>
      </c>
      <c r="J12" s="526">
        <f t="shared" si="6"/>
        <v>0</v>
      </c>
      <c r="K12" s="527">
        <f t="shared" si="7"/>
        <v>0</v>
      </c>
      <c r="L12" s="305">
        <f>F12+H12+J12</f>
        <v>0</v>
      </c>
      <c r="M12" s="306">
        <f>G12+I12+K12</f>
        <v>0</v>
      </c>
      <c r="N12" s="507">
        <f t="shared" si="8"/>
        <v>0</v>
      </c>
      <c r="AA12" s="266"/>
      <c r="AB12" s="267"/>
      <c r="AC12" s="265"/>
      <c r="AD12" s="265"/>
      <c r="AE12" s="206"/>
      <c r="AF12" s="265"/>
      <c r="AG12" s="206"/>
      <c r="AH12" s="265"/>
      <c r="AI12" s="206"/>
      <c r="AJ12" s="305">
        <f t="shared" si="9"/>
        <v>0</v>
      </c>
      <c r="AK12" s="306">
        <f t="shared" si="10"/>
        <v>0</v>
      </c>
      <c r="AL12" s="507">
        <f t="shared" si="11"/>
        <v>0</v>
      </c>
    </row>
    <row r="13" spans="1:38" ht="12.75" customHeight="1">
      <c r="A13" s="146" t="s">
        <v>411</v>
      </c>
      <c r="B13" s="275" t="s">
        <v>412</v>
      </c>
      <c r="C13" s="524">
        <f t="shared" si="12"/>
        <v>2</v>
      </c>
      <c r="D13" s="525">
        <f t="shared" si="0"/>
        <v>0</v>
      </c>
      <c r="E13" s="526">
        <f t="shared" si="1"/>
        <v>3</v>
      </c>
      <c r="F13" s="526">
        <f t="shared" si="2"/>
        <v>2</v>
      </c>
      <c r="G13" s="527">
        <f t="shared" si="3"/>
        <v>0</v>
      </c>
      <c r="H13" s="526">
        <f t="shared" si="4"/>
        <v>0</v>
      </c>
      <c r="I13" s="527">
        <f t="shared" si="5"/>
        <v>0</v>
      </c>
      <c r="J13" s="526">
        <f t="shared" si="6"/>
        <v>0</v>
      </c>
      <c r="K13" s="527">
        <f t="shared" si="7"/>
        <v>0</v>
      </c>
      <c r="L13" s="305">
        <f>F13+H13+J13</f>
        <v>2</v>
      </c>
      <c r="M13" s="306">
        <f t="shared" si="14"/>
        <v>0</v>
      </c>
      <c r="N13" s="507">
        <f t="shared" si="8"/>
        <v>1</v>
      </c>
      <c r="AA13" s="266">
        <v>2</v>
      </c>
      <c r="AB13" s="267"/>
      <c r="AC13" s="265">
        <v>3</v>
      </c>
      <c r="AD13" s="265">
        <v>2</v>
      </c>
      <c r="AE13" s="206"/>
      <c r="AF13" s="265"/>
      <c r="AG13" s="206"/>
      <c r="AH13" s="265"/>
      <c r="AI13" s="206"/>
      <c r="AJ13" s="305">
        <f t="shared" si="9"/>
        <v>2</v>
      </c>
      <c r="AK13" s="306">
        <f t="shared" si="10"/>
        <v>0</v>
      </c>
      <c r="AL13" s="507">
        <f t="shared" si="11"/>
        <v>1</v>
      </c>
    </row>
    <row r="14" spans="1:38" ht="12.75" customHeight="1">
      <c r="A14" s="146" t="s">
        <v>470</v>
      </c>
      <c r="B14" s="275" t="s">
        <v>413</v>
      </c>
      <c r="C14" s="524">
        <f t="shared" si="12"/>
        <v>0</v>
      </c>
      <c r="D14" s="525">
        <f t="shared" si="0"/>
        <v>0</v>
      </c>
      <c r="E14" s="526">
        <f t="shared" si="1"/>
        <v>0</v>
      </c>
      <c r="F14" s="526">
        <f t="shared" si="2"/>
        <v>0</v>
      </c>
      <c r="G14" s="527">
        <f t="shared" si="3"/>
        <v>0</v>
      </c>
      <c r="H14" s="526">
        <f t="shared" si="4"/>
        <v>0</v>
      </c>
      <c r="I14" s="527">
        <f t="shared" si="5"/>
        <v>0</v>
      </c>
      <c r="J14" s="526">
        <f t="shared" si="6"/>
        <v>0</v>
      </c>
      <c r="K14" s="527">
        <f t="shared" si="7"/>
        <v>0</v>
      </c>
      <c r="L14" s="305">
        <f>F14+H14+J14</f>
        <v>0</v>
      </c>
      <c r="M14" s="306">
        <f>G14+I14+K14</f>
        <v>0</v>
      </c>
      <c r="N14" s="507">
        <f t="shared" si="8"/>
        <v>0</v>
      </c>
      <c r="AA14" s="266"/>
      <c r="AB14" s="267"/>
      <c r="AC14" s="265"/>
      <c r="AD14" s="265"/>
      <c r="AE14" s="206"/>
      <c r="AF14" s="265"/>
      <c r="AG14" s="206"/>
      <c r="AH14" s="265"/>
      <c r="AI14" s="206"/>
      <c r="AJ14" s="305">
        <f t="shared" si="9"/>
        <v>0</v>
      </c>
      <c r="AK14" s="306">
        <f t="shared" si="10"/>
        <v>0</v>
      </c>
      <c r="AL14" s="507">
        <f t="shared" si="11"/>
        <v>0</v>
      </c>
    </row>
    <row r="15" spans="1:38" ht="12.75" customHeight="1">
      <c r="A15" s="146" t="s">
        <v>414</v>
      </c>
      <c r="B15" s="275" t="s">
        <v>415</v>
      </c>
      <c r="C15" s="524">
        <f t="shared" si="12"/>
        <v>0</v>
      </c>
      <c r="D15" s="525">
        <f t="shared" si="0"/>
        <v>0</v>
      </c>
      <c r="E15" s="526">
        <f t="shared" si="1"/>
        <v>0</v>
      </c>
      <c r="F15" s="526">
        <f t="shared" si="2"/>
        <v>0</v>
      </c>
      <c r="G15" s="527">
        <f t="shared" si="3"/>
        <v>0</v>
      </c>
      <c r="H15" s="526">
        <f t="shared" si="4"/>
        <v>0</v>
      </c>
      <c r="I15" s="527">
        <f t="shared" si="5"/>
        <v>0</v>
      </c>
      <c r="J15" s="526">
        <f t="shared" si="6"/>
        <v>0</v>
      </c>
      <c r="K15" s="527">
        <f t="shared" si="7"/>
        <v>0</v>
      </c>
      <c r="L15" s="305">
        <f t="shared" si="13"/>
        <v>0</v>
      </c>
      <c r="M15" s="306">
        <f t="shared" si="14"/>
        <v>0</v>
      </c>
      <c r="N15" s="507">
        <f t="shared" si="8"/>
        <v>0</v>
      </c>
      <c r="AA15" s="266"/>
      <c r="AB15" s="267"/>
      <c r="AC15" s="265"/>
      <c r="AD15" s="265"/>
      <c r="AE15" s="206"/>
      <c r="AF15" s="265"/>
      <c r="AG15" s="206"/>
      <c r="AH15" s="265"/>
      <c r="AI15" s="206"/>
      <c r="AJ15" s="305">
        <f aca="true" t="shared" si="15" ref="AJ15:AJ47">AD15+AF15+AH15</f>
        <v>0</v>
      </c>
      <c r="AK15" s="306">
        <f aca="true" t="shared" si="16" ref="AK15:AK47">AE15+AG15+AI15</f>
        <v>0</v>
      </c>
      <c r="AL15" s="507">
        <f t="shared" si="11"/>
        <v>0</v>
      </c>
    </row>
    <row r="16" spans="1:38" ht="12.75" customHeight="1">
      <c r="A16" s="146" t="s">
        <v>247</v>
      </c>
      <c r="B16" s="275" t="s">
        <v>204</v>
      </c>
      <c r="C16" s="524">
        <f t="shared" si="12"/>
        <v>0</v>
      </c>
      <c r="D16" s="525">
        <f t="shared" si="0"/>
        <v>5</v>
      </c>
      <c r="E16" s="526">
        <f t="shared" si="1"/>
        <v>0</v>
      </c>
      <c r="F16" s="526">
        <f t="shared" si="2"/>
        <v>0</v>
      </c>
      <c r="G16" s="527">
        <f t="shared" si="3"/>
        <v>4</v>
      </c>
      <c r="H16" s="526">
        <f t="shared" si="4"/>
        <v>0</v>
      </c>
      <c r="I16" s="527">
        <f t="shared" si="5"/>
        <v>0</v>
      </c>
      <c r="J16" s="526">
        <f t="shared" si="6"/>
        <v>0</v>
      </c>
      <c r="K16" s="527">
        <f t="shared" si="7"/>
        <v>1</v>
      </c>
      <c r="L16" s="305">
        <f t="shared" si="13"/>
        <v>0</v>
      </c>
      <c r="M16" s="306">
        <f t="shared" si="14"/>
        <v>5</v>
      </c>
      <c r="N16" s="507">
        <f t="shared" si="8"/>
        <v>1</v>
      </c>
      <c r="AA16" s="266"/>
      <c r="AB16" s="267">
        <v>5</v>
      </c>
      <c r="AC16" s="265"/>
      <c r="AD16" s="265"/>
      <c r="AE16" s="206">
        <v>4</v>
      </c>
      <c r="AF16" s="265"/>
      <c r="AG16" s="206"/>
      <c r="AH16" s="265"/>
      <c r="AI16" s="206">
        <v>1</v>
      </c>
      <c r="AJ16" s="305">
        <f t="shared" si="15"/>
        <v>0</v>
      </c>
      <c r="AK16" s="306">
        <f t="shared" si="16"/>
        <v>5</v>
      </c>
      <c r="AL16" s="507">
        <f t="shared" si="11"/>
        <v>1</v>
      </c>
    </row>
    <row r="17" spans="1:38" ht="12.75" customHeight="1">
      <c r="A17" s="146" t="s">
        <v>248</v>
      </c>
      <c r="B17" s="275" t="s">
        <v>144</v>
      </c>
      <c r="C17" s="524">
        <f t="shared" si="12"/>
        <v>1</v>
      </c>
      <c r="D17" s="525">
        <f t="shared" si="0"/>
        <v>1</v>
      </c>
      <c r="E17" s="526">
        <f t="shared" si="1"/>
        <v>0</v>
      </c>
      <c r="F17" s="526">
        <f t="shared" si="2"/>
        <v>1</v>
      </c>
      <c r="G17" s="527">
        <f t="shared" si="3"/>
        <v>1</v>
      </c>
      <c r="H17" s="526">
        <f t="shared" si="4"/>
        <v>0</v>
      </c>
      <c r="I17" s="527">
        <f t="shared" si="5"/>
        <v>0</v>
      </c>
      <c r="J17" s="526">
        <f t="shared" si="6"/>
        <v>0</v>
      </c>
      <c r="K17" s="527">
        <f t="shared" si="7"/>
        <v>0</v>
      </c>
      <c r="L17" s="305">
        <f t="shared" si="13"/>
        <v>1</v>
      </c>
      <c r="M17" s="306">
        <f t="shared" si="14"/>
        <v>1</v>
      </c>
      <c r="N17" s="507">
        <f t="shared" si="8"/>
        <v>1</v>
      </c>
      <c r="AA17" s="266">
        <v>1</v>
      </c>
      <c r="AB17" s="267">
        <v>1</v>
      </c>
      <c r="AC17" s="265"/>
      <c r="AD17" s="265">
        <v>1</v>
      </c>
      <c r="AE17" s="206">
        <v>1</v>
      </c>
      <c r="AF17" s="265"/>
      <c r="AG17" s="206"/>
      <c r="AH17" s="265"/>
      <c r="AI17" s="206"/>
      <c r="AJ17" s="305">
        <f t="shared" si="15"/>
        <v>1</v>
      </c>
      <c r="AK17" s="306">
        <f t="shared" si="16"/>
        <v>1</v>
      </c>
      <c r="AL17" s="507">
        <f t="shared" si="11"/>
        <v>1</v>
      </c>
    </row>
    <row r="18" spans="1:38" ht="12.75" customHeight="1">
      <c r="A18" s="146" t="s">
        <v>471</v>
      </c>
      <c r="B18" s="275" t="s">
        <v>205</v>
      </c>
      <c r="C18" s="524">
        <f t="shared" si="12"/>
        <v>0</v>
      </c>
      <c r="D18" s="525">
        <f t="shared" si="0"/>
        <v>2</v>
      </c>
      <c r="E18" s="526">
        <f t="shared" si="1"/>
        <v>0</v>
      </c>
      <c r="F18" s="526">
        <f t="shared" si="2"/>
        <v>0</v>
      </c>
      <c r="G18" s="527">
        <f t="shared" si="3"/>
        <v>2</v>
      </c>
      <c r="H18" s="526">
        <f t="shared" si="4"/>
        <v>0</v>
      </c>
      <c r="I18" s="527">
        <f t="shared" si="5"/>
        <v>0</v>
      </c>
      <c r="J18" s="526">
        <f t="shared" si="6"/>
        <v>0</v>
      </c>
      <c r="K18" s="527">
        <f t="shared" si="7"/>
        <v>0</v>
      </c>
      <c r="L18" s="305">
        <f t="shared" si="13"/>
        <v>0</v>
      </c>
      <c r="M18" s="306">
        <f t="shared" si="14"/>
        <v>2</v>
      </c>
      <c r="N18" s="507">
        <f t="shared" si="8"/>
        <v>1</v>
      </c>
      <c r="AA18" s="266"/>
      <c r="AB18" s="267">
        <v>2</v>
      </c>
      <c r="AC18" s="265"/>
      <c r="AD18" s="265"/>
      <c r="AE18" s="206">
        <v>2</v>
      </c>
      <c r="AF18" s="265"/>
      <c r="AG18" s="206"/>
      <c r="AH18" s="265"/>
      <c r="AI18" s="206"/>
      <c r="AJ18" s="305">
        <f t="shared" si="15"/>
        <v>0</v>
      </c>
      <c r="AK18" s="306">
        <f t="shared" si="16"/>
        <v>2</v>
      </c>
      <c r="AL18" s="507">
        <f t="shared" si="11"/>
        <v>1</v>
      </c>
    </row>
    <row r="19" spans="1:38" ht="12.75" customHeight="1">
      <c r="A19" s="146" t="s">
        <v>472</v>
      </c>
      <c r="B19" s="275" t="s">
        <v>206</v>
      </c>
      <c r="C19" s="524">
        <f t="shared" si="12"/>
        <v>0</v>
      </c>
      <c r="D19" s="525">
        <f t="shared" si="0"/>
        <v>0</v>
      </c>
      <c r="E19" s="526">
        <f t="shared" si="1"/>
        <v>0</v>
      </c>
      <c r="F19" s="526">
        <f t="shared" si="2"/>
        <v>0</v>
      </c>
      <c r="G19" s="527">
        <f t="shared" si="3"/>
        <v>0</v>
      </c>
      <c r="H19" s="526">
        <f t="shared" si="4"/>
        <v>0</v>
      </c>
      <c r="I19" s="527">
        <f t="shared" si="5"/>
        <v>0</v>
      </c>
      <c r="J19" s="526">
        <f t="shared" si="6"/>
        <v>0</v>
      </c>
      <c r="K19" s="527">
        <f t="shared" si="7"/>
        <v>0</v>
      </c>
      <c r="L19" s="305">
        <f t="shared" si="13"/>
        <v>0</v>
      </c>
      <c r="M19" s="306">
        <f t="shared" si="14"/>
        <v>0</v>
      </c>
      <c r="N19" s="507">
        <f t="shared" si="8"/>
        <v>0</v>
      </c>
      <c r="AA19" s="266"/>
      <c r="AB19" s="267"/>
      <c r="AC19" s="265"/>
      <c r="AD19" s="265"/>
      <c r="AE19" s="206"/>
      <c r="AF19" s="265"/>
      <c r="AG19" s="206"/>
      <c r="AH19" s="265"/>
      <c r="AI19" s="206"/>
      <c r="AJ19" s="305">
        <f t="shared" si="15"/>
        <v>0</v>
      </c>
      <c r="AK19" s="306">
        <f t="shared" si="16"/>
        <v>0</v>
      </c>
      <c r="AL19" s="507">
        <f t="shared" si="11"/>
        <v>0</v>
      </c>
    </row>
    <row r="20" spans="1:38" ht="12.75" customHeight="1">
      <c r="A20" s="146" t="s">
        <v>473</v>
      </c>
      <c r="B20" s="275" t="s">
        <v>207</v>
      </c>
      <c r="C20" s="524">
        <f t="shared" si="12"/>
        <v>0</v>
      </c>
      <c r="D20" s="525">
        <f t="shared" si="0"/>
        <v>0</v>
      </c>
      <c r="E20" s="526">
        <f t="shared" si="1"/>
        <v>0</v>
      </c>
      <c r="F20" s="526">
        <f t="shared" si="2"/>
        <v>0</v>
      </c>
      <c r="G20" s="527">
        <f t="shared" si="3"/>
        <v>0</v>
      </c>
      <c r="H20" s="526">
        <f t="shared" si="4"/>
        <v>0</v>
      </c>
      <c r="I20" s="527">
        <f t="shared" si="5"/>
        <v>0</v>
      </c>
      <c r="J20" s="526">
        <f t="shared" si="6"/>
        <v>0</v>
      </c>
      <c r="K20" s="527">
        <f t="shared" si="7"/>
        <v>0</v>
      </c>
      <c r="L20" s="305">
        <f t="shared" si="13"/>
        <v>0</v>
      </c>
      <c r="M20" s="306">
        <f t="shared" si="14"/>
        <v>0</v>
      </c>
      <c r="N20" s="507">
        <f t="shared" si="8"/>
        <v>0</v>
      </c>
      <c r="AA20" s="266"/>
      <c r="AB20" s="267"/>
      <c r="AC20" s="265"/>
      <c r="AD20" s="265"/>
      <c r="AE20" s="206"/>
      <c r="AF20" s="265"/>
      <c r="AG20" s="206"/>
      <c r="AH20" s="265"/>
      <c r="AI20" s="206"/>
      <c r="AJ20" s="305">
        <f t="shared" si="15"/>
        <v>0</v>
      </c>
      <c r="AK20" s="306">
        <f t="shared" si="16"/>
        <v>0</v>
      </c>
      <c r="AL20" s="507">
        <f t="shared" si="11"/>
        <v>0</v>
      </c>
    </row>
    <row r="21" spans="1:38" ht="12.75" customHeight="1">
      <c r="A21" s="146" t="s">
        <v>474</v>
      </c>
      <c r="B21" s="275" t="s">
        <v>177</v>
      </c>
      <c r="C21" s="524">
        <f t="shared" si="12"/>
        <v>2</v>
      </c>
      <c r="D21" s="525">
        <f t="shared" si="0"/>
        <v>8</v>
      </c>
      <c r="E21" s="526">
        <f t="shared" si="1"/>
        <v>0</v>
      </c>
      <c r="F21" s="526">
        <f t="shared" si="2"/>
        <v>2</v>
      </c>
      <c r="G21" s="527">
        <f t="shared" si="3"/>
        <v>7</v>
      </c>
      <c r="H21" s="526">
        <f t="shared" si="4"/>
        <v>0</v>
      </c>
      <c r="I21" s="527">
        <f t="shared" si="5"/>
        <v>0</v>
      </c>
      <c r="J21" s="526">
        <f t="shared" si="6"/>
        <v>0</v>
      </c>
      <c r="K21" s="527">
        <f t="shared" si="7"/>
        <v>1</v>
      </c>
      <c r="L21" s="305">
        <f t="shared" si="13"/>
        <v>2</v>
      </c>
      <c r="M21" s="306">
        <f t="shared" si="14"/>
        <v>8</v>
      </c>
      <c r="N21" s="507">
        <f t="shared" si="8"/>
        <v>1</v>
      </c>
      <c r="AA21" s="266">
        <v>2</v>
      </c>
      <c r="AB21" s="267">
        <v>8</v>
      </c>
      <c r="AC21" s="265"/>
      <c r="AD21" s="265">
        <v>2</v>
      </c>
      <c r="AE21" s="206">
        <v>7</v>
      </c>
      <c r="AF21" s="265"/>
      <c r="AG21" s="206"/>
      <c r="AH21" s="265"/>
      <c r="AI21" s="206">
        <v>1</v>
      </c>
      <c r="AJ21" s="305">
        <f t="shared" si="15"/>
        <v>2</v>
      </c>
      <c r="AK21" s="306">
        <f t="shared" si="16"/>
        <v>8</v>
      </c>
      <c r="AL21" s="507">
        <f t="shared" si="11"/>
        <v>1</v>
      </c>
    </row>
    <row r="22" spans="1:38" ht="12.75" customHeight="1">
      <c r="A22" s="146" t="s">
        <v>249</v>
      </c>
      <c r="B22" s="275" t="s">
        <v>178</v>
      </c>
      <c r="C22" s="524">
        <f t="shared" si="12"/>
        <v>0</v>
      </c>
      <c r="D22" s="525">
        <f t="shared" si="0"/>
        <v>0</v>
      </c>
      <c r="E22" s="526">
        <f t="shared" si="1"/>
        <v>8</v>
      </c>
      <c r="F22" s="526">
        <f t="shared" si="2"/>
        <v>0</v>
      </c>
      <c r="G22" s="527">
        <f t="shared" si="3"/>
        <v>0</v>
      </c>
      <c r="H22" s="526">
        <f t="shared" si="4"/>
        <v>0</v>
      </c>
      <c r="I22" s="527">
        <f t="shared" si="5"/>
        <v>0</v>
      </c>
      <c r="J22" s="526">
        <f t="shared" si="6"/>
        <v>0</v>
      </c>
      <c r="K22" s="527">
        <f t="shared" si="7"/>
        <v>0</v>
      </c>
      <c r="L22" s="305">
        <f t="shared" si="13"/>
        <v>0</v>
      </c>
      <c r="M22" s="306">
        <f t="shared" si="14"/>
        <v>0</v>
      </c>
      <c r="N22" s="507">
        <f t="shared" si="8"/>
        <v>0</v>
      </c>
      <c r="AA22" s="266"/>
      <c r="AB22" s="267"/>
      <c r="AC22" s="265">
        <v>8</v>
      </c>
      <c r="AD22" s="265"/>
      <c r="AE22" s="206"/>
      <c r="AF22" s="265"/>
      <c r="AG22" s="206"/>
      <c r="AH22" s="265"/>
      <c r="AI22" s="206"/>
      <c r="AJ22" s="305">
        <f t="shared" si="15"/>
        <v>0</v>
      </c>
      <c r="AK22" s="306">
        <f t="shared" si="16"/>
        <v>0</v>
      </c>
      <c r="AL22" s="507">
        <f t="shared" si="11"/>
        <v>0</v>
      </c>
    </row>
    <row r="23" spans="1:38" ht="12.75" customHeight="1">
      <c r="A23" s="146" t="s">
        <v>250</v>
      </c>
      <c r="B23" s="275" t="s">
        <v>145</v>
      </c>
      <c r="C23" s="524">
        <f t="shared" si="12"/>
        <v>0</v>
      </c>
      <c r="D23" s="525">
        <f t="shared" si="0"/>
        <v>2</v>
      </c>
      <c r="E23" s="526">
        <f t="shared" si="1"/>
        <v>0</v>
      </c>
      <c r="F23" s="526">
        <f t="shared" si="2"/>
        <v>0</v>
      </c>
      <c r="G23" s="527">
        <f t="shared" si="3"/>
        <v>1</v>
      </c>
      <c r="H23" s="526">
        <f t="shared" si="4"/>
        <v>0</v>
      </c>
      <c r="I23" s="527">
        <f t="shared" si="5"/>
        <v>0</v>
      </c>
      <c r="J23" s="526">
        <f t="shared" si="6"/>
        <v>0</v>
      </c>
      <c r="K23" s="527">
        <f t="shared" si="7"/>
        <v>1</v>
      </c>
      <c r="L23" s="305">
        <f t="shared" si="13"/>
        <v>0</v>
      </c>
      <c r="M23" s="306">
        <f t="shared" si="14"/>
        <v>2</v>
      </c>
      <c r="N23" s="507">
        <f t="shared" si="8"/>
        <v>1</v>
      </c>
      <c r="AA23" s="266"/>
      <c r="AB23" s="267">
        <v>2</v>
      </c>
      <c r="AC23" s="265"/>
      <c r="AD23" s="265"/>
      <c r="AE23" s="206">
        <v>1</v>
      </c>
      <c r="AF23" s="265"/>
      <c r="AG23" s="206"/>
      <c r="AH23" s="265"/>
      <c r="AI23" s="206">
        <v>1</v>
      </c>
      <c r="AJ23" s="305">
        <f t="shared" si="15"/>
        <v>0</v>
      </c>
      <c r="AK23" s="306">
        <f t="shared" si="16"/>
        <v>2</v>
      </c>
      <c r="AL23" s="507">
        <f t="shared" si="11"/>
        <v>1</v>
      </c>
    </row>
    <row r="24" spans="1:38" ht="12.75" customHeight="1">
      <c r="A24" s="146" t="s">
        <v>251</v>
      </c>
      <c r="B24" s="275" t="s">
        <v>146</v>
      </c>
      <c r="C24" s="524">
        <f t="shared" si="12"/>
        <v>0</v>
      </c>
      <c r="D24" s="525">
        <f t="shared" si="0"/>
        <v>2</v>
      </c>
      <c r="E24" s="526">
        <f t="shared" si="1"/>
        <v>0</v>
      </c>
      <c r="F24" s="526">
        <f t="shared" si="2"/>
        <v>0</v>
      </c>
      <c r="G24" s="527">
        <f t="shared" si="3"/>
        <v>2</v>
      </c>
      <c r="H24" s="526">
        <f t="shared" si="4"/>
        <v>0</v>
      </c>
      <c r="I24" s="527">
        <f t="shared" si="5"/>
        <v>0</v>
      </c>
      <c r="J24" s="526">
        <f t="shared" si="6"/>
        <v>0</v>
      </c>
      <c r="K24" s="527">
        <f t="shared" si="7"/>
        <v>0</v>
      </c>
      <c r="L24" s="305">
        <f t="shared" si="13"/>
        <v>0</v>
      </c>
      <c r="M24" s="306">
        <f t="shared" si="14"/>
        <v>2</v>
      </c>
      <c r="N24" s="507">
        <f t="shared" si="8"/>
        <v>1</v>
      </c>
      <c r="AA24" s="266"/>
      <c r="AB24" s="267">
        <v>2</v>
      </c>
      <c r="AC24" s="265"/>
      <c r="AD24" s="265"/>
      <c r="AE24" s="206">
        <v>2</v>
      </c>
      <c r="AF24" s="265"/>
      <c r="AG24" s="206"/>
      <c r="AH24" s="265"/>
      <c r="AI24" s="206"/>
      <c r="AJ24" s="305">
        <f t="shared" si="15"/>
        <v>0</v>
      </c>
      <c r="AK24" s="306">
        <f t="shared" si="16"/>
        <v>2</v>
      </c>
      <c r="AL24" s="507">
        <f t="shared" si="11"/>
        <v>1</v>
      </c>
    </row>
    <row r="25" spans="1:38" ht="12.75" customHeight="1">
      <c r="A25" s="146" t="s">
        <v>252</v>
      </c>
      <c r="B25" s="275" t="s">
        <v>179</v>
      </c>
      <c r="C25" s="524">
        <f t="shared" si="12"/>
        <v>4</v>
      </c>
      <c r="D25" s="525">
        <f t="shared" si="0"/>
        <v>5</v>
      </c>
      <c r="E25" s="526">
        <f t="shared" si="1"/>
        <v>25</v>
      </c>
      <c r="F25" s="526">
        <f t="shared" si="2"/>
        <v>4</v>
      </c>
      <c r="G25" s="527">
        <f t="shared" si="3"/>
        <v>4</v>
      </c>
      <c r="H25" s="526">
        <f t="shared" si="4"/>
        <v>0</v>
      </c>
      <c r="I25" s="527">
        <f t="shared" si="5"/>
        <v>0</v>
      </c>
      <c r="J25" s="526">
        <f t="shared" si="6"/>
        <v>0</v>
      </c>
      <c r="K25" s="527">
        <f t="shared" si="7"/>
        <v>1</v>
      </c>
      <c r="L25" s="305">
        <f t="shared" si="13"/>
        <v>4</v>
      </c>
      <c r="M25" s="306">
        <f t="shared" si="14"/>
        <v>5</v>
      </c>
      <c r="N25" s="507">
        <f t="shared" si="8"/>
        <v>1</v>
      </c>
      <c r="AA25" s="266">
        <v>4</v>
      </c>
      <c r="AB25" s="267">
        <v>5</v>
      </c>
      <c r="AC25" s="265">
        <v>25</v>
      </c>
      <c r="AD25" s="265">
        <v>4</v>
      </c>
      <c r="AE25" s="206">
        <v>4</v>
      </c>
      <c r="AF25" s="265"/>
      <c r="AG25" s="206"/>
      <c r="AH25" s="265"/>
      <c r="AI25" s="206">
        <v>1</v>
      </c>
      <c r="AJ25" s="305">
        <f t="shared" si="15"/>
        <v>4</v>
      </c>
      <c r="AK25" s="306">
        <f t="shared" si="16"/>
        <v>5</v>
      </c>
      <c r="AL25" s="507">
        <f t="shared" si="11"/>
        <v>1</v>
      </c>
    </row>
    <row r="26" spans="1:38" ht="12.75" customHeight="1">
      <c r="A26" s="146" t="s">
        <v>253</v>
      </c>
      <c r="B26" s="275" t="s">
        <v>147</v>
      </c>
      <c r="C26" s="524">
        <f t="shared" si="12"/>
        <v>11</v>
      </c>
      <c r="D26" s="525">
        <f t="shared" si="0"/>
        <v>38</v>
      </c>
      <c r="E26" s="526">
        <f t="shared" si="1"/>
        <v>0</v>
      </c>
      <c r="F26" s="526">
        <f t="shared" si="2"/>
        <v>10</v>
      </c>
      <c r="G26" s="527">
        <f t="shared" si="3"/>
        <v>27</v>
      </c>
      <c r="H26" s="526">
        <f t="shared" si="4"/>
        <v>0</v>
      </c>
      <c r="I26" s="527">
        <f t="shared" si="5"/>
        <v>1</v>
      </c>
      <c r="J26" s="526">
        <f t="shared" si="6"/>
        <v>1</v>
      </c>
      <c r="K26" s="527">
        <f t="shared" si="7"/>
        <v>9</v>
      </c>
      <c r="L26" s="305">
        <f t="shared" si="13"/>
        <v>11</v>
      </c>
      <c r="M26" s="306">
        <f t="shared" si="14"/>
        <v>37</v>
      </c>
      <c r="N26" s="507">
        <f t="shared" si="8"/>
        <v>1</v>
      </c>
      <c r="AA26" s="266">
        <v>11</v>
      </c>
      <c r="AB26" s="267">
        <v>38</v>
      </c>
      <c r="AC26" s="265"/>
      <c r="AD26" s="265">
        <v>10</v>
      </c>
      <c r="AE26" s="206">
        <v>27</v>
      </c>
      <c r="AF26" s="265"/>
      <c r="AG26" s="206">
        <v>1</v>
      </c>
      <c r="AH26" s="265">
        <v>1</v>
      </c>
      <c r="AI26" s="206">
        <v>9</v>
      </c>
      <c r="AJ26" s="305">
        <f t="shared" si="15"/>
        <v>11</v>
      </c>
      <c r="AK26" s="306">
        <f t="shared" si="16"/>
        <v>37</v>
      </c>
      <c r="AL26" s="507">
        <f t="shared" si="11"/>
        <v>1</v>
      </c>
    </row>
    <row r="27" spans="1:38" ht="12.75" customHeight="1">
      <c r="A27" s="146" t="s">
        <v>254</v>
      </c>
      <c r="B27" s="275" t="s">
        <v>148</v>
      </c>
      <c r="C27" s="524">
        <f t="shared" si="12"/>
        <v>0</v>
      </c>
      <c r="D27" s="525">
        <f t="shared" si="0"/>
        <v>6</v>
      </c>
      <c r="E27" s="526">
        <f t="shared" si="1"/>
        <v>0</v>
      </c>
      <c r="F27" s="526">
        <f t="shared" si="2"/>
        <v>0</v>
      </c>
      <c r="G27" s="527">
        <f t="shared" si="3"/>
        <v>4</v>
      </c>
      <c r="H27" s="526">
        <f t="shared" si="4"/>
        <v>0</v>
      </c>
      <c r="I27" s="527">
        <f t="shared" si="5"/>
        <v>0</v>
      </c>
      <c r="J27" s="526">
        <f t="shared" si="6"/>
        <v>0</v>
      </c>
      <c r="K27" s="527">
        <f t="shared" si="7"/>
        <v>2</v>
      </c>
      <c r="L27" s="305">
        <f t="shared" si="13"/>
        <v>0</v>
      </c>
      <c r="M27" s="306">
        <f t="shared" si="14"/>
        <v>6</v>
      </c>
      <c r="N27" s="507">
        <f t="shared" si="8"/>
        <v>1</v>
      </c>
      <c r="AA27" s="266"/>
      <c r="AB27" s="267">
        <v>6</v>
      </c>
      <c r="AC27" s="265"/>
      <c r="AD27" s="265"/>
      <c r="AE27" s="206">
        <v>4</v>
      </c>
      <c r="AF27" s="265"/>
      <c r="AG27" s="206"/>
      <c r="AH27" s="265"/>
      <c r="AI27" s="206">
        <v>2</v>
      </c>
      <c r="AJ27" s="305">
        <f t="shared" si="15"/>
        <v>0</v>
      </c>
      <c r="AK27" s="306">
        <f t="shared" si="16"/>
        <v>6</v>
      </c>
      <c r="AL27" s="507">
        <f t="shared" si="11"/>
        <v>1</v>
      </c>
    </row>
    <row r="28" spans="1:38" ht="12.75" customHeight="1">
      <c r="A28" s="146" t="s">
        <v>255</v>
      </c>
      <c r="B28" s="275" t="s">
        <v>149</v>
      </c>
      <c r="C28" s="524">
        <f t="shared" si="12"/>
        <v>0</v>
      </c>
      <c r="D28" s="525">
        <f t="shared" si="0"/>
        <v>1</v>
      </c>
      <c r="E28" s="526">
        <f t="shared" si="1"/>
        <v>0</v>
      </c>
      <c r="F28" s="526">
        <f t="shared" si="2"/>
        <v>0</v>
      </c>
      <c r="G28" s="527">
        <f t="shared" si="3"/>
        <v>1</v>
      </c>
      <c r="H28" s="526">
        <f t="shared" si="4"/>
        <v>0</v>
      </c>
      <c r="I28" s="527">
        <f t="shared" si="5"/>
        <v>0</v>
      </c>
      <c r="J28" s="526">
        <f t="shared" si="6"/>
        <v>0</v>
      </c>
      <c r="K28" s="527">
        <f t="shared" si="7"/>
        <v>0</v>
      </c>
      <c r="L28" s="305">
        <f t="shared" si="13"/>
        <v>0</v>
      </c>
      <c r="M28" s="306">
        <f t="shared" si="14"/>
        <v>1</v>
      </c>
      <c r="N28" s="507">
        <f t="shared" si="8"/>
        <v>1</v>
      </c>
      <c r="AA28" s="266"/>
      <c r="AB28" s="267">
        <v>1</v>
      </c>
      <c r="AC28" s="265"/>
      <c r="AD28" s="265"/>
      <c r="AE28" s="206">
        <v>1</v>
      </c>
      <c r="AF28" s="265"/>
      <c r="AG28" s="206"/>
      <c r="AH28" s="265"/>
      <c r="AI28" s="206"/>
      <c r="AJ28" s="305">
        <f t="shared" si="15"/>
        <v>0</v>
      </c>
      <c r="AK28" s="306">
        <f t="shared" si="16"/>
        <v>1</v>
      </c>
      <c r="AL28" s="507">
        <f t="shared" si="11"/>
        <v>1</v>
      </c>
    </row>
    <row r="29" spans="1:38" ht="12.75" customHeight="1">
      <c r="A29" s="146" t="s">
        <v>256</v>
      </c>
      <c r="B29" s="275" t="s">
        <v>150</v>
      </c>
      <c r="C29" s="524">
        <f t="shared" si="12"/>
        <v>0</v>
      </c>
      <c r="D29" s="525">
        <f t="shared" si="0"/>
        <v>2</v>
      </c>
      <c r="E29" s="526">
        <f t="shared" si="1"/>
        <v>0</v>
      </c>
      <c r="F29" s="526">
        <f t="shared" si="2"/>
        <v>0</v>
      </c>
      <c r="G29" s="527">
        <f t="shared" si="3"/>
        <v>2</v>
      </c>
      <c r="H29" s="526">
        <f t="shared" si="4"/>
        <v>0</v>
      </c>
      <c r="I29" s="527">
        <f t="shared" si="5"/>
        <v>0</v>
      </c>
      <c r="J29" s="526">
        <f t="shared" si="6"/>
        <v>0</v>
      </c>
      <c r="K29" s="527">
        <f t="shared" si="7"/>
        <v>0</v>
      </c>
      <c r="L29" s="305">
        <f t="shared" si="13"/>
        <v>0</v>
      </c>
      <c r="M29" s="306">
        <f t="shared" si="14"/>
        <v>2</v>
      </c>
      <c r="N29" s="507">
        <f t="shared" si="8"/>
        <v>1</v>
      </c>
      <c r="AA29" s="266"/>
      <c r="AB29" s="267">
        <v>2</v>
      </c>
      <c r="AC29" s="265"/>
      <c r="AD29" s="265"/>
      <c r="AE29" s="206">
        <v>2</v>
      </c>
      <c r="AF29" s="265"/>
      <c r="AG29" s="206"/>
      <c r="AH29" s="265"/>
      <c r="AI29" s="206"/>
      <c r="AJ29" s="305">
        <f t="shared" si="15"/>
        <v>0</v>
      </c>
      <c r="AK29" s="306">
        <f t="shared" si="16"/>
        <v>2</v>
      </c>
      <c r="AL29" s="507">
        <f t="shared" si="11"/>
        <v>1</v>
      </c>
    </row>
    <row r="30" spans="1:38" ht="12.75" customHeight="1">
      <c r="A30" s="146" t="s">
        <v>257</v>
      </c>
      <c r="B30" s="275" t="s">
        <v>180</v>
      </c>
      <c r="C30" s="524">
        <f t="shared" si="12"/>
        <v>3</v>
      </c>
      <c r="D30" s="525">
        <f t="shared" si="0"/>
        <v>9</v>
      </c>
      <c r="E30" s="526">
        <f t="shared" si="1"/>
        <v>77</v>
      </c>
      <c r="F30" s="526">
        <f t="shared" si="2"/>
        <v>2</v>
      </c>
      <c r="G30" s="527">
        <f t="shared" si="3"/>
        <v>8</v>
      </c>
      <c r="H30" s="526">
        <f t="shared" si="4"/>
        <v>0</v>
      </c>
      <c r="I30" s="527">
        <f t="shared" si="5"/>
        <v>1</v>
      </c>
      <c r="J30" s="526">
        <f t="shared" si="6"/>
        <v>0</v>
      </c>
      <c r="K30" s="527">
        <f t="shared" si="7"/>
        <v>0</v>
      </c>
      <c r="L30" s="305">
        <f t="shared" si="13"/>
        <v>2</v>
      </c>
      <c r="M30" s="306">
        <f t="shared" si="14"/>
        <v>9</v>
      </c>
      <c r="N30" s="507">
        <f t="shared" si="8"/>
        <v>1</v>
      </c>
      <c r="AA30" s="266">
        <v>3</v>
      </c>
      <c r="AB30" s="267">
        <v>9</v>
      </c>
      <c r="AC30" s="265">
        <v>77</v>
      </c>
      <c r="AD30" s="265">
        <v>2</v>
      </c>
      <c r="AE30" s="206">
        <v>8</v>
      </c>
      <c r="AF30" s="265"/>
      <c r="AG30" s="206">
        <v>1</v>
      </c>
      <c r="AH30" s="265"/>
      <c r="AI30" s="206"/>
      <c r="AJ30" s="305">
        <f t="shared" si="15"/>
        <v>2</v>
      </c>
      <c r="AK30" s="306">
        <f t="shared" si="16"/>
        <v>9</v>
      </c>
      <c r="AL30" s="507">
        <f t="shared" si="11"/>
        <v>1</v>
      </c>
    </row>
    <row r="31" spans="1:38" ht="12.75" customHeight="1">
      <c r="A31" s="146" t="s">
        <v>258</v>
      </c>
      <c r="B31" s="275" t="s">
        <v>181</v>
      </c>
      <c r="C31" s="524">
        <f t="shared" si="12"/>
        <v>2</v>
      </c>
      <c r="D31" s="525">
        <f t="shared" si="0"/>
        <v>2</v>
      </c>
      <c r="E31" s="526">
        <f t="shared" si="1"/>
        <v>0</v>
      </c>
      <c r="F31" s="526">
        <f t="shared" si="2"/>
        <v>2</v>
      </c>
      <c r="G31" s="527">
        <f t="shared" si="3"/>
        <v>2</v>
      </c>
      <c r="H31" s="526">
        <f t="shared" si="4"/>
        <v>0</v>
      </c>
      <c r="I31" s="527">
        <f t="shared" si="5"/>
        <v>0</v>
      </c>
      <c r="J31" s="526">
        <f t="shared" si="6"/>
        <v>0</v>
      </c>
      <c r="K31" s="527">
        <f t="shared" si="7"/>
        <v>0</v>
      </c>
      <c r="L31" s="305">
        <f t="shared" si="13"/>
        <v>2</v>
      </c>
      <c r="M31" s="306">
        <f t="shared" si="14"/>
        <v>2</v>
      </c>
      <c r="N31" s="507">
        <f t="shared" si="8"/>
        <v>1</v>
      </c>
      <c r="AA31" s="266">
        <v>2</v>
      </c>
      <c r="AB31" s="267">
        <v>2</v>
      </c>
      <c r="AC31" s="265"/>
      <c r="AD31" s="265">
        <v>2</v>
      </c>
      <c r="AE31" s="206">
        <v>2</v>
      </c>
      <c r="AF31" s="265"/>
      <c r="AG31" s="206"/>
      <c r="AH31" s="265"/>
      <c r="AI31" s="206"/>
      <c r="AJ31" s="305">
        <f t="shared" si="15"/>
        <v>2</v>
      </c>
      <c r="AK31" s="306">
        <f t="shared" si="16"/>
        <v>2</v>
      </c>
      <c r="AL31" s="507">
        <f t="shared" si="11"/>
        <v>1</v>
      </c>
    </row>
    <row r="32" spans="1:38" ht="12.75" customHeight="1">
      <c r="A32" s="146" t="s">
        <v>259</v>
      </c>
      <c r="B32" s="275" t="s">
        <v>182</v>
      </c>
      <c r="C32" s="524">
        <f t="shared" si="12"/>
        <v>0</v>
      </c>
      <c r="D32" s="525">
        <f t="shared" si="0"/>
        <v>0</v>
      </c>
      <c r="E32" s="526">
        <f t="shared" si="1"/>
        <v>0</v>
      </c>
      <c r="F32" s="526">
        <f t="shared" si="2"/>
        <v>0</v>
      </c>
      <c r="G32" s="527">
        <f t="shared" si="3"/>
        <v>0</v>
      </c>
      <c r="H32" s="526">
        <f t="shared" si="4"/>
        <v>0</v>
      </c>
      <c r="I32" s="527">
        <f t="shared" si="5"/>
        <v>0</v>
      </c>
      <c r="J32" s="526">
        <f t="shared" si="6"/>
        <v>0</v>
      </c>
      <c r="K32" s="527">
        <f t="shared" si="7"/>
        <v>0</v>
      </c>
      <c r="L32" s="305">
        <f t="shared" si="13"/>
        <v>0</v>
      </c>
      <c r="M32" s="306">
        <f t="shared" si="14"/>
        <v>0</v>
      </c>
      <c r="N32" s="507">
        <f t="shared" si="8"/>
        <v>0</v>
      </c>
      <c r="AA32" s="266"/>
      <c r="AB32" s="267"/>
      <c r="AC32" s="265"/>
      <c r="AD32" s="265"/>
      <c r="AE32" s="206"/>
      <c r="AF32" s="265"/>
      <c r="AG32" s="206"/>
      <c r="AH32" s="265"/>
      <c r="AI32" s="206"/>
      <c r="AJ32" s="305">
        <f t="shared" si="15"/>
        <v>0</v>
      </c>
      <c r="AK32" s="306">
        <f t="shared" si="16"/>
        <v>0</v>
      </c>
      <c r="AL32" s="507">
        <f t="shared" si="11"/>
        <v>0</v>
      </c>
    </row>
    <row r="33" spans="1:38" ht="12.75" customHeight="1">
      <c r="A33" s="146" t="s">
        <v>475</v>
      </c>
      <c r="B33" s="275" t="s">
        <v>183</v>
      </c>
      <c r="C33" s="524">
        <f t="shared" si="12"/>
        <v>1</v>
      </c>
      <c r="D33" s="525">
        <f t="shared" si="0"/>
        <v>0</v>
      </c>
      <c r="E33" s="526">
        <f t="shared" si="1"/>
        <v>0</v>
      </c>
      <c r="F33" s="526">
        <f t="shared" si="2"/>
        <v>1</v>
      </c>
      <c r="G33" s="527">
        <f t="shared" si="3"/>
        <v>0</v>
      </c>
      <c r="H33" s="526">
        <f t="shared" si="4"/>
        <v>0</v>
      </c>
      <c r="I33" s="527">
        <f t="shared" si="5"/>
        <v>0</v>
      </c>
      <c r="J33" s="526">
        <f t="shared" si="6"/>
        <v>0</v>
      </c>
      <c r="K33" s="527">
        <f t="shared" si="7"/>
        <v>0</v>
      </c>
      <c r="L33" s="305">
        <f t="shared" si="13"/>
        <v>1</v>
      </c>
      <c r="M33" s="306">
        <f t="shared" si="14"/>
        <v>0</v>
      </c>
      <c r="N33" s="507">
        <f t="shared" si="8"/>
        <v>1</v>
      </c>
      <c r="AA33" s="266">
        <v>1</v>
      </c>
      <c r="AB33" s="267"/>
      <c r="AC33" s="265"/>
      <c r="AD33" s="265">
        <v>1</v>
      </c>
      <c r="AE33" s="206"/>
      <c r="AF33" s="265"/>
      <c r="AG33" s="206"/>
      <c r="AH33" s="265"/>
      <c r="AI33" s="206"/>
      <c r="AJ33" s="305">
        <f t="shared" si="15"/>
        <v>1</v>
      </c>
      <c r="AK33" s="306">
        <f t="shared" si="16"/>
        <v>0</v>
      </c>
      <c r="AL33" s="507">
        <f t="shared" si="11"/>
        <v>1</v>
      </c>
    </row>
    <row r="34" spans="1:38" ht="12.75" customHeight="1">
      <c r="A34" s="146" t="s">
        <v>476</v>
      </c>
      <c r="B34" s="275" t="s">
        <v>184</v>
      </c>
      <c r="C34" s="524">
        <f t="shared" si="12"/>
        <v>0</v>
      </c>
      <c r="D34" s="525">
        <f t="shared" si="0"/>
        <v>2</v>
      </c>
      <c r="E34" s="526">
        <f t="shared" si="1"/>
        <v>0</v>
      </c>
      <c r="F34" s="526">
        <f t="shared" si="2"/>
        <v>0</v>
      </c>
      <c r="G34" s="527">
        <f t="shared" si="3"/>
        <v>1</v>
      </c>
      <c r="H34" s="526">
        <f t="shared" si="4"/>
        <v>0</v>
      </c>
      <c r="I34" s="527">
        <f t="shared" si="5"/>
        <v>0</v>
      </c>
      <c r="J34" s="526">
        <f t="shared" si="6"/>
        <v>0</v>
      </c>
      <c r="K34" s="527">
        <f t="shared" si="7"/>
        <v>1</v>
      </c>
      <c r="L34" s="305">
        <f t="shared" si="13"/>
        <v>0</v>
      </c>
      <c r="M34" s="306">
        <f t="shared" si="14"/>
        <v>2</v>
      </c>
      <c r="N34" s="507">
        <f t="shared" si="8"/>
        <v>1</v>
      </c>
      <c r="AA34" s="266"/>
      <c r="AB34" s="267">
        <v>2</v>
      </c>
      <c r="AC34" s="265"/>
      <c r="AD34" s="265"/>
      <c r="AE34" s="206">
        <v>1</v>
      </c>
      <c r="AF34" s="265"/>
      <c r="AG34" s="206"/>
      <c r="AH34" s="265"/>
      <c r="AI34" s="206">
        <v>1</v>
      </c>
      <c r="AJ34" s="305">
        <f t="shared" si="15"/>
        <v>0</v>
      </c>
      <c r="AK34" s="306">
        <f t="shared" si="16"/>
        <v>2</v>
      </c>
      <c r="AL34" s="507">
        <f t="shared" si="11"/>
        <v>1</v>
      </c>
    </row>
    <row r="35" spans="1:38" ht="12.75" customHeight="1">
      <c r="A35" s="146" t="s">
        <v>477</v>
      </c>
      <c r="B35" s="275" t="s">
        <v>185</v>
      </c>
      <c r="C35" s="524">
        <f t="shared" si="12"/>
        <v>0</v>
      </c>
      <c r="D35" s="525">
        <f t="shared" si="0"/>
        <v>0</v>
      </c>
      <c r="E35" s="526">
        <f t="shared" si="1"/>
        <v>0</v>
      </c>
      <c r="F35" s="526">
        <f t="shared" si="2"/>
        <v>0</v>
      </c>
      <c r="G35" s="527">
        <f t="shared" si="3"/>
        <v>0</v>
      </c>
      <c r="H35" s="526">
        <f t="shared" si="4"/>
        <v>0</v>
      </c>
      <c r="I35" s="527">
        <f t="shared" si="5"/>
        <v>0</v>
      </c>
      <c r="J35" s="526">
        <f t="shared" si="6"/>
        <v>0</v>
      </c>
      <c r="K35" s="527">
        <f t="shared" si="7"/>
        <v>0</v>
      </c>
      <c r="L35" s="305">
        <f t="shared" si="13"/>
        <v>0</v>
      </c>
      <c r="M35" s="306">
        <f t="shared" si="14"/>
        <v>0</v>
      </c>
      <c r="N35" s="507">
        <f t="shared" si="8"/>
        <v>0</v>
      </c>
      <c r="AA35" s="266"/>
      <c r="AB35" s="267"/>
      <c r="AC35" s="265"/>
      <c r="AD35" s="265"/>
      <c r="AE35" s="206"/>
      <c r="AF35" s="265"/>
      <c r="AG35" s="206"/>
      <c r="AH35" s="265"/>
      <c r="AI35" s="206"/>
      <c r="AJ35" s="305">
        <f t="shared" si="15"/>
        <v>0</v>
      </c>
      <c r="AK35" s="306">
        <f t="shared" si="16"/>
        <v>0</v>
      </c>
      <c r="AL35" s="507">
        <f t="shared" si="11"/>
        <v>0</v>
      </c>
    </row>
    <row r="36" spans="1:38" ht="12.75" customHeight="1">
      <c r="A36" s="146" t="s">
        <v>478</v>
      </c>
      <c r="B36" s="275" t="s">
        <v>186</v>
      </c>
      <c r="C36" s="524">
        <f t="shared" si="12"/>
        <v>0</v>
      </c>
      <c r="D36" s="525">
        <f t="shared" si="0"/>
        <v>0</v>
      </c>
      <c r="E36" s="526">
        <f t="shared" si="1"/>
        <v>0</v>
      </c>
      <c r="F36" s="526">
        <f t="shared" si="2"/>
        <v>0</v>
      </c>
      <c r="G36" s="527">
        <f t="shared" si="3"/>
        <v>0</v>
      </c>
      <c r="H36" s="526">
        <f t="shared" si="4"/>
        <v>0</v>
      </c>
      <c r="I36" s="527">
        <f t="shared" si="5"/>
        <v>0</v>
      </c>
      <c r="J36" s="526">
        <f t="shared" si="6"/>
        <v>0</v>
      </c>
      <c r="K36" s="527">
        <f t="shared" si="7"/>
        <v>0</v>
      </c>
      <c r="L36" s="305">
        <f t="shared" si="13"/>
        <v>0</v>
      </c>
      <c r="M36" s="306">
        <f t="shared" si="14"/>
        <v>0</v>
      </c>
      <c r="N36" s="507">
        <f t="shared" si="8"/>
        <v>0</v>
      </c>
      <c r="AA36" s="266"/>
      <c r="AB36" s="267"/>
      <c r="AC36" s="265"/>
      <c r="AD36" s="265"/>
      <c r="AE36" s="206"/>
      <c r="AF36" s="265"/>
      <c r="AG36" s="206"/>
      <c r="AH36" s="265"/>
      <c r="AI36" s="206"/>
      <c r="AJ36" s="305">
        <f t="shared" si="15"/>
        <v>0</v>
      </c>
      <c r="AK36" s="306">
        <f t="shared" si="16"/>
        <v>0</v>
      </c>
      <c r="AL36" s="507">
        <f t="shared" si="11"/>
        <v>0</v>
      </c>
    </row>
    <row r="37" spans="1:38" ht="12.75" customHeight="1">
      <c r="A37" s="146" t="s">
        <v>479</v>
      </c>
      <c r="B37" s="275" t="s">
        <v>187</v>
      </c>
      <c r="C37" s="524">
        <f t="shared" si="12"/>
        <v>2</v>
      </c>
      <c r="D37" s="525">
        <f t="shared" si="0"/>
        <v>0</v>
      </c>
      <c r="E37" s="526">
        <f t="shared" si="1"/>
        <v>0</v>
      </c>
      <c r="F37" s="526">
        <f t="shared" si="2"/>
        <v>2</v>
      </c>
      <c r="G37" s="527">
        <f t="shared" si="3"/>
        <v>0</v>
      </c>
      <c r="H37" s="526">
        <f t="shared" si="4"/>
        <v>0</v>
      </c>
      <c r="I37" s="527">
        <f t="shared" si="5"/>
        <v>0</v>
      </c>
      <c r="J37" s="526">
        <f t="shared" si="6"/>
        <v>0</v>
      </c>
      <c r="K37" s="527">
        <f t="shared" si="7"/>
        <v>0</v>
      </c>
      <c r="L37" s="305">
        <f t="shared" si="13"/>
        <v>2</v>
      </c>
      <c r="M37" s="306">
        <f t="shared" si="14"/>
        <v>0</v>
      </c>
      <c r="N37" s="507">
        <f t="shared" si="8"/>
        <v>1</v>
      </c>
      <c r="AA37" s="266">
        <v>2</v>
      </c>
      <c r="AB37" s="267"/>
      <c r="AC37" s="265"/>
      <c r="AD37" s="265">
        <v>2</v>
      </c>
      <c r="AE37" s="206"/>
      <c r="AF37" s="265"/>
      <c r="AG37" s="206"/>
      <c r="AH37" s="265"/>
      <c r="AI37" s="206"/>
      <c r="AJ37" s="305">
        <f t="shared" si="15"/>
        <v>2</v>
      </c>
      <c r="AK37" s="306">
        <f t="shared" si="16"/>
        <v>0</v>
      </c>
      <c r="AL37" s="507">
        <f t="shared" si="11"/>
        <v>1</v>
      </c>
    </row>
    <row r="38" spans="1:38" ht="12.75" customHeight="1">
      <c r="A38" s="146" t="s">
        <v>480</v>
      </c>
      <c r="B38" s="275" t="s">
        <v>188</v>
      </c>
      <c r="C38" s="524">
        <f t="shared" si="12"/>
        <v>2</v>
      </c>
      <c r="D38" s="525">
        <f t="shared" si="0"/>
        <v>0</v>
      </c>
      <c r="E38" s="526">
        <f t="shared" si="1"/>
        <v>0</v>
      </c>
      <c r="F38" s="526">
        <f t="shared" si="2"/>
        <v>2</v>
      </c>
      <c r="G38" s="527">
        <f t="shared" si="3"/>
        <v>0</v>
      </c>
      <c r="H38" s="526">
        <f t="shared" si="4"/>
        <v>0</v>
      </c>
      <c r="I38" s="527">
        <f t="shared" si="5"/>
        <v>0</v>
      </c>
      <c r="J38" s="526">
        <f t="shared" si="6"/>
        <v>0</v>
      </c>
      <c r="K38" s="527">
        <f t="shared" si="7"/>
        <v>0</v>
      </c>
      <c r="L38" s="305">
        <f t="shared" si="13"/>
        <v>2</v>
      </c>
      <c r="M38" s="306">
        <f t="shared" si="14"/>
        <v>0</v>
      </c>
      <c r="N38" s="507">
        <f t="shared" si="8"/>
        <v>1</v>
      </c>
      <c r="AA38" s="266">
        <v>2</v>
      </c>
      <c r="AB38" s="267"/>
      <c r="AC38" s="265"/>
      <c r="AD38" s="265">
        <v>2</v>
      </c>
      <c r="AE38" s="206"/>
      <c r="AF38" s="265"/>
      <c r="AG38" s="206"/>
      <c r="AH38" s="265"/>
      <c r="AI38" s="206"/>
      <c r="AJ38" s="305">
        <f t="shared" si="15"/>
        <v>2</v>
      </c>
      <c r="AK38" s="306">
        <f t="shared" si="16"/>
        <v>0</v>
      </c>
      <c r="AL38" s="507">
        <f t="shared" si="11"/>
        <v>1</v>
      </c>
    </row>
    <row r="39" spans="1:38" ht="12.75" customHeight="1">
      <c r="A39" s="146" t="s">
        <v>260</v>
      </c>
      <c r="B39" s="275" t="s">
        <v>189</v>
      </c>
      <c r="C39" s="524">
        <f t="shared" si="12"/>
        <v>0</v>
      </c>
      <c r="D39" s="525">
        <f t="shared" si="0"/>
        <v>1</v>
      </c>
      <c r="E39" s="526">
        <f t="shared" si="1"/>
        <v>8</v>
      </c>
      <c r="F39" s="526">
        <f t="shared" si="2"/>
        <v>0</v>
      </c>
      <c r="G39" s="527">
        <f t="shared" si="3"/>
        <v>1</v>
      </c>
      <c r="H39" s="526">
        <f t="shared" si="4"/>
        <v>0</v>
      </c>
      <c r="I39" s="527">
        <f t="shared" si="5"/>
        <v>0</v>
      </c>
      <c r="J39" s="526">
        <f t="shared" si="6"/>
        <v>0</v>
      </c>
      <c r="K39" s="527">
        <f t="shared" si="7"/>
        <v>0</v>
      </c>
      <c r="L39" s="305">
        <f t="shared" si="13"/>
        <v>0</v>
      </c>
      <c r="M39" s="306">
        <f t="shared" si="14"/>
        <v>1</v>
      </c>
      <c r="N39" s="507">
        <f t="shared" si="8"/>
        <v>1</v>
      </c>
      <c r="AA39" s="266"/>
      <c r="AB39" s="267">
        <v>1</v>
      </c>
      <c r="AC39" s="265">
        <v>8</v>
      </c>
      <c r="AD39" s="265"/>
      <c r="AE39" s="206">
        <v>1</v>
      </c>
      <c r="AF39" s="265"/>
      <c r="AG39" s="206"/>
      <c r="AH39" s="265"/>
      <c r="AI39" s="206"/>
      <c r="AJ39" s="305">
        <f t="shared" si="15"/>
        <v>0</v>
      </c>
      <c r="AK39" s="306">
        <f t="shared" si="16"/>
        <v>1</v>
      </c>
      <c r="AL39" s="507">
        <f t="shared" si="11"/>
        <v>1</v>
      </c>
    </row>
    <row r="40" spans="1:38" ht="12.75" customHeight="1">
      <c r="A40" s="146" t="s">
        <v>261</v>
      </c>
      <c r="B40" s="275" t="s">
        <v>151</v>
      </c>
      <c r="C40" s="524">
        <f t="shared" si="12"/>
        <v>0</v>
      </c>
      <c r="D40" s="525">
        <f t="shared" si="0"/>
        <v>0</v>
      </c>
      <c r="E40" s="526">
        <f t="shared" si="1"/>
        <v>0</v>
      </c>
      <c r="F40" s="526">
        <f t="shared" si="2"/>
        <v>0</v>
      </c>
      <c r="G40" s="527">
        <f t="shared" si="3"/>
        <v>0</v>
      </c>
      <c r="H40" s="526">
        <f t="shared" si="4"/>
        <v>0</v>
      </c>
      <c r="I40" s="527">
        <f t="shared" si="5"/>
        <v>0</v>
      </c>
      <c r="J40" s="526">
        <f t="shared" si="6"/>
        <v>0</v>
      </c>
      <c r="K40" s="527">
        <f t="shared" si="7"/>
        <v>0</v>
      </c>
      <c r="L40" s="305">
        <f t="shared" si="13"/>
        <v>0</v>
      </c>
      <c r="M40" s="306">
        <f t="shared" si="14"/>
        <v>0</v>
      </c>
      <c r="N40" s="507">
        <f t="shared" si="8"/>
        <v>0</v>
      </c>
      <c r="AA40" s="266"/>
      <c r="AB40" s="267"/>
      <c r="AC40" s="265"/>
      <c r="AD40" s="265"/>
      <c r="AE40" s="206"/>
      <c r="AF40" s="265"/>
      <c r="AG40" s="206"/>
      <c r="AH40" s="265"/>
      <c r="AI40" s="206"/>
      <c r="AJ40" s="305">
        <f t="shared" si="15"/>
        <v>0</v>
      </c>
      <c r="AK40" s="306">
        <f t="shared" si="16"/>
        <v>0</v>
      </c>
      <c r="AL40" s="507">
        <f t="shared" si="11"/>
        <v>0</v>
      </c>
    </row>
    <row r="41" spans="1:38" ht="12.75" customHeight="1">
      <c r="A41" s="146" t="s">
        <v>262</v>
      </c>
      <c r="B41" s="275" t="s">
        <v>152</v>
      </c>
      <c r="C41" s="524">
        <f t="shared" si="12"/>
        <v>0</v>
      </c>
      <c r="D41" s="525">
        <f t="shared" si="0"/>
        <v>0</v>
      </c>
      <c r="E41" s="526">
        <f t="shared" si="1"/>
        <v>0</v>
      </c>
      <c r="F41" s="526">
        <f t="shared" si="2"/>
        <v>0</v>
      </c>
      <c r="G41" s="527">
        <f t="shared" si="3"/>
        <v>0</v>
      </c>
      <c r="H41" s="526">
        <f t="shared" si="4"/>
        <v>0</v>
      </c>
      <c r="I41" s="527">
        <f t="shared" si="5"/>
        <v>0</v>
      </c>
      <c r="J41" s="526">
        <f t="shared" si="6"/>
        <v>0</v>
      </c>
      <c r="K41" s="527">
        <f t="shared" si="7"/>
        <v>0</v>
      </c>
      <c r="L41" s="305">
        <f aca="true" t="shared" si="17" ref="L41:L49">F41+H41+J41</f>
        <v>0</v>
      </c>
      <c r="M41" s="306">
        <f aca="true" t="shared" si="18" ref="M41:M49">G41+I41+K41</f>
        <v>0</v>
      </c>
      <c r="N41" s="507">
        <f t="shared" si="8"/>
        <v>0</v>
      </c>
      <c r="AA41" s="266"/>
      <c r="AB41" s="267"/>
      <c r="AC41" s="265"/>
      <c r="AD41" s="265"/>
      <c r="AE41" s="206"/>
      <c r="AF41" s="265"/>
      <c r="AG41" s="206"/>
      <c r="AH41" s="265"/>
      <c r="AI41" s="206"/>
      <c r="AJ41" s="305">
        <f t="shared" si="15"/>
        <v>0</v>
      </c>
      <c r="AK41" s="306">
        <f t="shared" si="16"/>
        <v>0</v>
      </c>
      <c r="AL41" s="507">
        <f t="shared" si="11"/>
        <v>0</v>
      </c>
    </row>
    <row r="42" spans="1:38" ht="12.75" customHeight="1">
      <c r="A42" s="146" t="s">
        <v>263</v>
      </c>
      <c r="B42" s="275" t="s">
        <v>190</v>
      </c>
      <c r="C42" s="524">
        <f t="shared" si="12"/>
        <v>0</v>
      </c>
      <c r="D42" s="525">
        <f t="shared" si="0"/>
        <v>0</v>
      </c>
      <c r="E42" s="526">
        <f t="shared" si="1"/>
        <v>4</v>
      </c>
      <c r="F42" s="526">
        <f t="shared" si="2"/>
        <v>0</v>
      </c>
      <c r="G42" s="527">
        <f t="shared" si="3"/>
        <v>0</v>
      </c>
      <c r="H42" s="526">
        <f t="shared" si="4"/>
        <v>0</v>
      </c>
      <c r="I42" s="527">
        <f t="shared" si="5"/>
        <v>0</v>
      </c>
      <c r="J42" s="526">
        <f t="shared" si="6"/>
        <v>0</v>
      </c>
      <c r="K42" s="527">
        <f t="shared" si="7"/>
        <v>0</v>
      </c>
      <c r="L42" s="305">
        <f t="shared" si="17"/>
        <v>0</v>
      </c>
      <c r="M42" s="306">
        <f t="shared" si="18"/>
        <v>0</v>
      </c>
      <c r="N42" s="507">
        <f t="shared" si="8"/>
        <v>0</v>
      </c>
      <c r="AA42" s="266"/>
      <c r="AB42" s="267"/>
      <c r="AC42" s="265">
        <v>4</v>
      </c>
      <c r="AD42" s="265"/>
      <c r="AE42" s="206"/>
      <c r="AF42" s="265"/>
      <c r="AG42" s="206"/>
      <c r="AH42" s="265"/>
      <c r="AI42" s="206"/>
      <c r="AJ42" s="305">
        <f t="shared" si="15"/>
        <v>0</v>
      </c>
      <c r="AK42" s="306">
        <f t="shared" si="16"/>
        <v>0</v>
      </c>
      <c r="AL42" s="507">
        <f t="shared" si="11"/>
        <v>0</v>
      </c>
    </row>
    <row r="43" spans="1:38" ht="12.75" customHeight="1">
      <c r="A43" s="146" t="s">
        <v>264</v>
      </c>
      <c r="B43" s="275" t="s">
        <v>191</v>
      </c>
      <c r="C43" s="524">
        <f t="shared" si="12"/>
        <v>2</v>
      </c>
      <c r="D43" s="525">
        <f t="shared" si="0"/>
        <v>0</v>
      </c>
      <c r="E43" s="526">
        <f t="shared" si="1"/>
        <v>0</v>
      </c>
      <c r="F43" s="526">
        <f t="shared" si="2"/>
        <v>1</v>
      </c>
      <c r="G43" s="527">
        <f t="shared" si="3"/>
        <v>0</v>
      </c>
      <c r="H43" s="526">
        <f t="shared" si="4"/>
        <v>1</v>
      </c>
      <c r="I43" s="527">
        <f t="shared" si="5"/>
        <v>0</v>
      </c>
      <c r="J43" s="526">
        <f t="shared" si="6"/>
        <v>0</v>
      </c>
      <c r="K43" s="527">
        <f t="shared" si="7"/>
        <v>0</v>
      </c>
      <c r="L43" s="305">
        <f t="shared" si="17"/>
        <v>2</v>
      </c>
      <c r="M43" s="306">
        <f t="shared" si="18"/>
        <v>0</v>
      </c>
      <c r="N43" s="507">
        <f t="shared" si="8"/>
        <v>1</v>
      </c>
      <c r="AA43" s="266">
        <v>2</v>
      </c>
      <c r="AB43" s="267"/>
      <c r="AC43" s="265"/>
      <c r="AD43" s="265">
        <v>1</v>
      </c>
      <c r="AE43" s="206"/>
      <c r="AF43" s="265">
        <v>1</v>
      </c>
      <c r="AG43" s="206"/>
      <c r="AH43" s="265"/>
      <c r="AI43" s="206"/>
      <c r="AJ43" s="305">
        <f t="shared" si="15"/>
        <v>2</v>
      </c>
      <c r="AK43" s="306">
        <f t="shared" si="16"/>
        <v>0</v>
      </c>
      <c r="AL43" s="507">
        <f t="shared" si="11"/>
        <v>1</v>
      </c>
    </row>
    <row r="44" spans="1:38" ht="12.75" customHeight="1">
      <c r="A44" s="146" t="s">
        <v>265</v>
      </c>
      <c r="B44" s="275" t="s">
        <v>192</v>
      </c>
      <c r="C44" s="524">
        <f t="shared" si="12"/>
        <v>0</v>
      </c>
      <c r="D44" s="525">
        <f t="shared" si="0"/>
        <v>0</v>
      </c>
      <c r="E44" s="526">
        <f t="shared" si="1"/>
        <v>0</v>
      </c>
      <c r="F44" s="526">
        <f t="shared" si="2"/>
        <v>0</v>
      </c>
      <c r="G44" s="527">
        <f t="shared" si="3"/>
        <v>0</v>
      </c>
      <c r="H44" s="526">
        <f t="shared" si="4"/>
        <v>0</v>
      </c>
      <c r="I44" s="527">
        <f t="shared" si="5"/>
        <v>0</v>
      </c>
      <c r="J44" s="526">
        <f t="shared" si="6"/>
        <v>0</v>
      </c>
      <c r="K44" s="527">
        <f t="shared" si="7"/>
        <v>0</v>
      </c>
      <c r="L44" s="305">
        <f t="shared" si="17"/>
        <v>0</v>
      </c>
      <c r="M44" s="306">
        <f t="shared" si="18"/>
        <v>0</v>
      </c>
      <c r="N44" s="507">
        <f t="shared" si="8"/>
        <v>0</v>
      </c>
      <c r="AA44" s="266"/>
      <c r="AB44" s="267"/>
      <c r="AC44" s="265"/>
      <c r="AD44" s="265"/>
      <c r="AE44" s="206"/>
      <c r="AF44" s="265"/>
      <c r="AG44" s="206"/>
      <c r="AH44" s="265"/>
      <c r="AI44" s="206"/>
      <c r="AJ44" s="305">
        <f t="shared" si="15"/>
        <v>0</v>
      </c>
      <c r="AK44" s="306">
        <f t="shared" si="16"/>
        <v>0</v>
      </c>
      <c r="AL44" s="507">
        <f t="shared" si="11"/>
        <v>0</v>
      </c>
    </row>
    <row r="45" spans="1:38" ht="12.75" customHeight="1">
      <c r="A45" s="146" t="s">
        <v>266</v>
      </c>
      <c r="B45" s="275" t="s">
        <v>193</v>
      </c>
      <c r="C45" s="524">
        <f t="shared" si="12"/>
        <v>0</v>
      </c>
      <c r="D45" s="525">
        <f t="shared" si="0"/>
        <v>0</v>
      </c>
      <c r="E45" s="526">
        <f t="shared" si="1"/>
        <v>0</v>
      </c>
      <c r="F45" s="526">
        <f t="shared" si="2"/>
        <v>0</v>
      </c>
      <c r="G45" s="527">
        <f t="shared" si="3"/>
        <v>0</v>
      </c>
      <c r="H45" s="526">
        <f t="shared" si="4"/>
        <v>0</v>
      </c>
      <c r="I45" s="527">
        <f t="shared" si="5"/>
        <v>0</v>
      </c>
      <c r="J45" s="526">
        <f t="shared" si="6"/>
        <v>0</v>
      </c>
      <c r="K45" s="527">
        <f t="shared" si="7"/>
        <v>0</v>
      </c>
      <c r="L45" s="305">
        <f t="shared" si="17"/>
        <v>0</v>
      </c>
      <c r="M45" s="306">
        <f t="shared" si="18"/>
        <v>0</v>
      </c>
      <c r="N45" s="507">
        <f t="shared" si="8"/>
        <v>0</v>
      </c>
      <c r="AA45" s="266"/>
      <c r="AB45" s="267"/>
      <c r="AC45" s="265"/>
      <c r="AD45" s="265"/>
      <c r="AE45" s="206"/>
      <c r="AF45" s="265"/>
      <c r="AG45" s="206"/>
      <c r="AH45" s="265"/>
      <c r="AI45" s="206"/>
      <c r="AJ45" s="305">
        <f t="shared" si="15"/>
        <v>0</v>
      </c>
      <c r="AK45" s="306">
        <f t="shared" si="16"/>
        <v>0</v>
      </c>
      <c r="AL45" s="507">
        <f t="shared" si="11"/>
        <v>0</v>
      </c>
    </row>
    <row r="46" spans="1:38" ht="12.75" customHeight="1">
      <c r="A46" s="146" t="s">
        <v>267</v>
      </c>
      <c r="B46" s="275" t="s">
        <v>194</v>
      </c>
      <c r="C46" s="524">
        <f t="shared" si="12"/>
        <v>0</v>
      </c>
      <c r="D46" s="525">
        <f t="shared" si="0"/>
        <v>0</v>
      </c>
      <c r="E46" s="526">
        <f t="shared" si="1"/>
        <v>0</v>
      </c>
      <c r="F46" s="526">
        <f t="shared" si="2"/>
        <v>0</v>
      </c>
      <c r="G46" s="527">
        <f t="shared" si="3"/>
        <v>0</v>
      </c>
      <c r="H46" s="526">
        <f t="shared" si="4"/>
        <v>0</v>
      </c>
      <c r="I46" s="527">
        <f t="shared" si="5"/>
        <v>0</v>
      </c>
      <c r="J46" s="526">
        <f t="shared" si="6"/>
        <v>0</v>
      </c>
      <c r="K46" s="527">
        <f t="shared" si="7"/>
        <v>0</v>
      </c>
      <c r="L46" s="305">
        <f t="shared" si="17"/>
        <v>0</v>
      </c>
      <c r="M46" s="306">
        <f t="shared" si="18"/>
        <v>0</v>
      </c>
      <c r="N46" s="507">
        <f t="shared" si="8"/>
        <v>0</v>
      </c>
      <c r="AA46" s="266"/>
      <c r="AB46" s="267"/>
      <c r="AC46" s="265"/>
      <c r="AD46" s="265"/>
      <c r="AE46" s="206"/>
      <c r="AF46" s="265"/>
      <c r="AG46" s="206"/>
      <c r="AH46" s="265"/>
      <c r="AI46" s="206"/>
      <c r="AJ46" s="305">
        <f t="shared" si="15"/>
        <v>0</v>
      </c>
      <c r="AK46" s="306">
        <f t="shared" si="16"/>
        <v>0</v>
      </c>
      <c r="AL46" s="507">
        <f t="shared" si="11"/>
        <v>0</v>
      </c>
    </row>
    <row r="47" spans="1:38" ht="12.75" customHeight="1">
      <c r="A47" s="146" t="s">
        <v>268</v>
      </c>
      <c r="B47" s="275" t="s">
        <v>195</v>
      </c>
      <c r="C47" s="524">
        <f t="shared" si="12"/>
        <v>0</v>
      </c>
      <c r="D47" s="525">
        <f t="shared" si="0"/>
        <v>0</v>
      </c>
      <c r="E47" s="526">
        <f t="shared" si="1"/>
        <v>2</v>
      </c>
      <c r="F47" s="526">
        <f t="shared" si="2"/>
        <v>0</v>
      </c>
      <c r="G47" s="527">
        <f t="shared" si="3"/>
        <v>0</v>
      </c>
      <c r="H47" s="526">
        <f t="shared" si="4"/>
        <v>0</v>
      </c>
      <c r="I47" s="527">
        <f t="shared" si="5"/>
        <v>0</v>
      </c>
      <c r="J47" s="526">
        <f t="shared" si="6"/>
        <v>0</v>
      </c>
      <c r="K47" s="527">
        <f t="shared" si="7"/>
        <v>0</v>
      </c>
      <c r="L47" s="305">
        <f t="shared" si="17"/>
        <v>0</v>
      </c>
      <c r="M47" s="306">
        <f t="shared" si="18"/>
        <v>0</v>
      </c>
      <c r="N47" s="507">
        <f t="shared" si="8"/>
        <v>0</v>
      </c>
      <c r="AA47" s="266"/>
      <c r="AB47" s="267"/>
      <c r="AC47" s="265">
        <v>2</v>
      </c>
      <c r="AD47" s="265"/>
      <c r="AE47" s="206"/>
      <c r="AF47" s="265"/>
      <c r="AG47" s="206"/>
      <c r="AH47" s="265"/>
      <c r="AI47" s="206"/>
      <c r="AJ47" s="305">
        <f t="shared" si="15"/>
        <v>0</v>
      </c>
      <c r="AK47" s="306">
        <f t="shared" si="16"/>
        <v>0</v>
      </c>
      <c r="AL47" s="507">
        <f t="shared" si="11"/>
        <v>0</v>
      </c>
    </row>
    <row r="48" spans="1:38" ht="12.75" customHeight="1">
      <c r="A48" s="146" t="s">
        <v>269</v>
      </c>
      <c r="B48" s="275" t="s">
        <v>153</v>
      </c>
      <c r="C48" s="524">
        <f t="shared" si="12"/>
        <v>0</v>
      </c>
      <c r="D48" s="525">
        <f t="shared" si="0"/>
        <v>0</v>
      </c>
      <c r="E48" s="526">
        <f t="shared" si="1"/>
        <v>0</v>
      </c>
      <c r="F48" s="526">
        <f t="shared" si="2"/>
        <v>0</v>
      </c>
      <c r="G48" s="527">
        <f t="shared" si="3"/>
        <v>0</v>
      </c>
      <c r="H48" s="526">
        <f t="shared" si="4"/>
        <v>0</v>
      </c>
      <c r="I48" s="527">
        <f t="shared" si="5"/>
        <v>0</v>
      </c>
      <c r="J48" s="526">
        <f t="shared" si="6"/>
        <v>0</v>
      </c>
      <c r="K48" s="527">
        <f t="shared" si="7"/>
        <v>0</v>
      </c>
      <c r="L48" s="305">
        <f>F48+H48+J48</f>
        <v>0</v>
      </c>
      <c r="M48" s="306">
        <f>G48+I48+K48</f>
        <v>0</v>
      </c>
      <c r="N48" s="507">
        <f t="shared" si="8"/>
        <v>0</v>
      </c>
      <c r="AA48" s="266"/>
      <c r="AB48" s="267"/>
      <c r="AC48" s="265"/>
      <c r="AD48" s="265"/>
      <c r="AE48" s="206"/>
      <c r="AF48" s="265"/>
      <c r="AG48" s="206"/>
      <c r="AH48" s="265"/>
      <c r="AI48" s="206"/>
      <c r="AJ48" s="305">
        <f>AD48+AF48+AH48</f>
        <v>0</v>
      </c>
      <c r="AK48" s="306">
        <f>AE48+AG48+AI48</f>
        <v>0</v>
      </c>
      <c r="AL48" s="507">
        <f t="shared" si="11"/>
        <v>0</v>
      </c>
    </row>
    <row r="49" spans="1:38" ht="12.75" customHeight="1" thickBot="1">
      <c r="A49" s="146" t="s">
        <v>416</v>
      </c>
      <c r="B49" s="275" t="s">
        <v>196</v>
      </c>
      <c r="C49" s="524">
        <f t="shared" si="12"/>
        <v>0</v>
      </c>
      <c r="D49" s="525">
        <f t="shared" si="0"/>
        <v>0</v>
      </c>
      <c r="E49" s="526">
        <f t="shared" si="1"/>
        <v>0</v>
      </c>
      <c r="F49" s="526">
        <f t="shared" si="2"/>
        <v>0</v>
      </c>
      <c r="G49" s="527">
        <f t="shared" si="3"/>
        <v>0</v>
      </c>
      <c r="H49" s="526">
        <f t="shared" si="4"/>
        <v>0</v>
      </c>
      <c r="I49" s="527">
        <f t="shared" si="5"/>
        <v>0</v>
      </c>
      <c r="J49" s="526">
        <f t="shared" si="6"/>
        <v>0</v>
      </c>
      <c r="K49" s="527">
        <f t="shared" si="7"/>
        <v>0</v>
      </c>
      <c r="L49" s="305">
        <f t="shared" si="17"/>
        <v>0</v>
      </c>
      <c r="M49" s="306">
        <f t="shared" si="18"/>
        <v>0</v>
      </c>
      <c r="N49" s="507">
        <f t="shared" si="8"/>
        <v>0</v>
      </c>
      <c r="AA49" s="266"/>
      <c r="AB49" s="267"/>
      <c r="AC49" s="265"/>
      <c r="AD49" s="265"/>
      <c r="AE49" s="206"/>
      <c r="AF49" s="265"/>
      <c r="AG49" s="206"/>
      <c r="AH49" s="265"/>
      <c r="AI49" s="206"/>
      <c r="AJ49" s="305">
        <f>AD49+AF49+AH49</f>
        <v>0</v>
      </c>
      <c r="AK49" s="306">
        <f>AE49+AG49+AI49</f>
        <v>0</v>
      </c>
      <c r="AL49" s="507">
        <f t="shared" si="11"/>
        <v>0</v>
      </c>
    </row>
    <row r="50" spans="1:37" ht="15.75" customHeight="1" thickBot="1" thickTop="1">
      <c r="A50" s="247" t="s">
        <v>35</v>
      </c>
      <c r="B50" s="16"/>
      <c r="C50" s="307">
        <f aca="true" t="shared" si="19" ref="C50:M50">SUM(C6:C49)</f>
        <v>33</v>
      </c>
      <c r="D50" s="308">
        <f t="shared" si="19"/>
        <v>86</v>
      </c>
      <c r="E50" s="307">
        <f t="shared" si="19"/>
        <v>128</v>
      </c>
      <c r="F50" s="307">
        <f t="shared" si="19"/>
        <v>30</v>
      </c>
      <c r="G50" s="308">
        <f t="shared" si="19"/>
        <v>67</v>
      </c>
      <c r="H50" s="307">
        <f t="shared" si="19"/>
        <v>1</v>
      </c>
      <c r="I50" s="308">
        <f t="shared" si="19"/>
        <v>2</v>
      </c>
      <c r="J50" s="307">
        <f t="shared" si="19"/>
        <v>1</v>
      </c>
      <c r="K50" s="308">
        <f t="shared" si="19"/>
        <v>16</v>
      </c>
      <c r="L50" s="307">
        <f t="shared" si="19"/>
        <v>32</v>
      </c>
      <c r="M50" s="309">
        <f t="shared" si="19"/>
        <v>85</v>
      </c>
      <c r="AA50" s="307">
        <f aca="true" t="shared" si="20" ref="AA50:AK50">SUM(AA6:AA49)</f>
        <v>33</v>
      </c>
      <c r="AB50" s="308">
        <f t="shared" si="20"/>
        <v>86</v>
      </c>
      <c r="AC50" s="307">
        <f t="shared" si="20"/>
        <v>128</v>
      </c>
      <c r="AD50" s="307">
        <f t="shared" si="20"/>
        <v>30</v>
      </c>
      <c r="AE50" s="308">
        <f t="shared" si="20"/>
        <v>67</v>
      </c>
      <c r="AF50" s="307">
        <f t="shared" si="20"/>
        <v>1</v>
      </c>
      <c r="AG50" s="308">
        <f t="shared" si="20"/>
        <v>2</v>
      </c>
      <c r="AH50" s="307">
        <f t="shared" si="20"/>
        <v>1</v>
      </c>
      <c r="AI50" s="308">
        <f t="shared" si="20"/>
        <v>16</v>
      </c>
      <c r="AJ50" s="307">
        <f t="shared" si="20"/>
        <v>32</v>
      </c>
      <c r="AK50" s="309">
        <f t="shared" si="20"/>
        <v>85</v>
      </c>
    </row>
    <row r="51" spans="1:37" ht="15.75" customHeight="1" thickBot="1">
      <c r="A51" s="520">
        <f>IF(A200="","    ATTENZIONE: IL CAMPO NOTE E' OBBLIGATORIO","")</f>
      </c>
      <c r="B51" s="485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</row>
    <row r="52" ht="11.25" customHeight="1" hidden="1">
      <c r="A52" s="25"/>
    </row>
    <row r="53" ht="11.25" customHeight="1" hidden="1">
      <c r="A53" s="25"/>
    </row>
    <row r="54" ht="11.25" customHeight="1" hidden="1">
      <c r="A54" s="25"/>
    </row>
    <row r="55" ht="11.25" customHeight="1" hidden="1">
      <c r="A55" s="25"/>
    </row>
    <row r="56" ht="11.25" customHeight="1" hidden="1">
      <c r="A56" s="273"/>
    </row>
    <row r="57" ht="11.25" customHeight="1" hidden="1"/>
    <row r="58" ht="12" hidden="1" thickBot="1"/>
    <row r="59" ht="12" hidden="1" thickBot="1"/>
    <row r="60" ht="12" hidden="1" thickBot="1"/>
    <row r="61" ht="12" hidden="1" thickBot="1"/>
    <row r="62" ht="12" hidden="1" thickBot="1"/>
    <row r="63" ht="12" hidden="1" thickBot="1"/>
    <row r="64" ht="12" hidden="1" thickBot="1"/>
    <row r="65" ht="12" hidden="1" thickBot="1"/>
    <row r="66" ht="12" hidden="1" thickBot="1"/>
    <row r="67" ht="12" hidden="1" thickBot="1"/>
    <row r="68" ht="12" hidden="1" thickBot="1"/>
    <row r="69" ht="12" hidden="1" thickBot="1"/>
    <row r="70" ht="12" hidden="1" thickBot="1"/>
    <row r="71" ht="12" hidden="1" thickBot="1"/>
    <row r="72" ht="12" hidden="1" thickBot="1"/>
    <row r="73" ht="12" hidden="1" thickBot="1"/>
    <row r="74" ht="12" hidden="1" thickBot="1"/>
    <row r="75" ht="12" hidden="1" thickBot="1"/>
    <row r="76" ht="12" hidden="1" thickBot="1"/>
    <row r="77" ht="12" hidden="1" thickBot="1"/>
    <row r="78" ht="12" hidden="1" thickBot="1"/>
    <row r="79" ht="12" hidden="1" thickBot="1"/>
    <row r="80" ht="12" hidden="1" thickBot="1"/>
    <row r="81" ht="12" hidden="1" thickBot="1"/>
    <row r="82" ht="12" hidden="1" thickBot="1"/>
    <row r="83" ht="12" hidden="1" thickBot="1"/>
    <row r="84" ht="12" hidden="1" thickBot="1"/>
    <row r="85" ht="12" hidden="1" thickBot="1"/>
    <row r="86" ht="12" hidden="1" thickBot="1"/>
    <row r="87" ht="12" hidden="1" thickBot="1"/>
    <row r="88" ht="12" hidden="1" thickBot="1"/>
    <row r="89" ht="12" hidden="1" thickBot="1"/>
    <row r="90" ht="12" hidden="1" thickBot="1"/>
    <row r="91" ht="12" hidden="1" thickBot="1"/>
    <row r="92" ht="12" hidden="1" thickBot="1"/>
    <row r="93" ht="12" hidden="1" thickBot="1"/>
    <row r="94" ht="12" hidden="1" thickBot="1"/>
    <row r="95" ht="12" hidden="1" thickBot="1"/>
    <row r="96" ht="12" hidden="1" thickBot="1"/>
    <row r="97" ht="12" hidden="1" thickBot="1"/>
    <row r="98" ht="12" hidden="1" thickBot="1"/>
    <row r="99" ht="12" hidden="1" thickBot="1"/>
    <row r="100" ht="12" hidden="1" thickBot="1"/>
    <row r="101" ht="12" hidden="1" thickBot="1"/>
    <row r="102" ht="12" hidden="1" thickBot="1"/>
    <row r="103" ht="12" hidden="1" thickBot="1"/>
    <row r="104" ht="12" hidden="1" thickBot="1"/>
    <row r="105" ht="12" hidden="1" thickBot="1"/>
    <row r="106" ht="12" hidden="1" thickBot="1"/>
    <row r="107" ht="12" hidden="1" thickBot="1"/>
    <row r="108" ht="12" hidden="1" thickBot="1"/>
    <row r="109" ht="12" hidden="1" thickBot="1"/>
    <row r="110" ht="12" hidden="1" thickBot="1"/>
    <row r="111" ht="12" hidden="1" thickBot="1"/>
    <row r="112" ht="12" hidden="1" thickBot="1"/>
    <row r="113" ht="12" hidden="1" thickBot="1"/>
    <row r="114" ht="12" hidden="1" thickBot="1"/>
    <row r="115" ht="12" hidden="1" thickBot="1"/>
    <row r="116" ht="12" hidden="1" thickBot="1"/>
    <row r="117" ht="12" hidden="1" thickBot="1"/>
    <row r="118" ht="12" hidden="1" thickBot="1"/>
    <row r="119" ht="12" hidden="1" thickBot="1"/>
    <row r="120" ht="12" hidden="1" thickBot="1"/>
    <row r="121" ht="12" hidden="1" thickBot="1"/>
    <row r="122" ht="12" hidden="1" thickBot="1"/>
    <row r="123" ht="12" hidden="1" thickBot="1"/>
    <row r="124" ht="12" hidden="1" thickBot="1"/>
    <row r="125" ht="12" hidden="1" thickBot="1"/>
    <row r="126" ht="12" hidden="1" thickBot="1"/>
    <row r="127" ht="12" hidden="1" thickBot="1"/>
    <row r="128" ht="12" hidden="1" thickBot="1"/>
    <row r="129" ht="12" hidden="1" thickBot="1"/>
    <row r="130" ht="12" hidden="1" thickBot="1"/>
    <row r="131" ht="12" hidden="1" thickBot="1"/>
    <row r="132" ht="12" hidden="1" thickBot="1"/>
    <row r="133" ht="12" hidden="1" thickBot="1"/>
    <row r="134" ht="12" hidden="1" thickBot="1"/>
    <row r="135" ht="12" hidden="1" thickBot="1"/>
    <row r="136" ht="12" hidden="1" thickBot="1"/>
    <row r="137" ht="12" hidden="1" thickBot="1"/>
    <row r="138" ht="12" hidden="1" thickBot="1"/>
    <row r="139" ht="12" hidden="1" thickBot="1"/>
    <row r="140" ht="12" hidden="1" thickBot="1"/>
    <row r="141" ht="12" hidden="1" thickBot="1"/>
    <row r="142" ht="12" hidden="1" thickBot="1"/>
    <row r="143" ht="12" hidden="1" thickBot="1"/>
    <row r="144" ht="12" hidden="1" thickBot="1"/>
    <row r="145" ht="12" hidden="1" thickBot="1"/>
    <row r="146" ht="12" hidden="1" thickBot="1"/>
    <row r="147" ht="12" hidden="1" thickBot="1"/>
    <row r="148" ht="12" hidden="1" thickBot="1"/>
    <row r="149" ht="12" hidden="1" thickBot="1"/>
    <row r="150" ht="12" hidden="1" thickBot="1"/>
    <row r="151" ht="12" hidden="1" thickBot="1"/>
    <row r="152" ht="12" hidden="1" thickBot="1"/>
    <row r="153" ht="12" hidden="1" thickBot="1"/>
    <row r="154" ht="12" hidden="1" thickBot="1"/>
    <row r="155" ht="12" hidden="1" thickBot="1"/>
    <row r="156" ht="12" hidden="1" thickBot="1"/>
    <row r="157" ht="12" hidden="1" thickBot="1"/>
    <row r="158" ht="12" hidden="1" thickBot="1"/>
    <row r="159" ht="12" hidden="1" thickBot="1"/>
    <row r="160" ht="12" hidden="1" thickBot="1"/>
    <row r="161" ht="12" hidden="1" thickBot="1"/>
    <row r="162" ht="12" hidden="1" thickBot="1"/>
    <row r="163" ht="12" hidden="1" thickBot="1"/>
    <row r="164" ht="12" hidden="1" thickBot="1"/>
    <row r="165" ht="12" hidden="1" thickBot="1"/>
    <row r="166" ht="12" hidden="1" thickBot="1"/>
    <row r="167" ht="12" hidden="1" thickBot="1"/>
    <row r="168" ht="12" hidden="1" thickBot="1"/>
    <row r="169" ht="12" hidden="1" thickBot="1"/>
    <row r="170" ht="12" hidden="1" thickBot="1"/>
    <row r="171" ht="12" hidden="1" thickBot="1"/>
    <row r="172" ht="12" hidden="1" thickBot="1"/>
    <row r="173" ht="12" hidden="1" thickBot="1"/>
    <row r="174" ht="12" hidden="1" thickBot="1"/>
    <row r="175" ht="12" hidden="1" thickBot="1"/>
    <row r="176" ht="12" hidden="1" thickBot="1"/>
    <row r="177" ht="12" hidden="1" thickBot="1"/>
    <row r="178" ht="12" hidden="1" thickBot="1"/>
    <row r="179" ht="12" hidden="1" thickBot="1"/>
    <row r="180" ht="12" hidden="1" thickBot="1"/>
    <row r="181" ht="12" hidden="1" thickBot="1"/>
    <row r="182" ht="12" hidden="1" thickBot="1"/>
    <row r="183" ht="12" hidden="1" thickBot="1"/>
    <row r="184" ht="12" hidden="1" thickBot="1"/>
    <row r="185" ht="12" hidden="1" thickBot="1"/>
    <row r="186" ht="12" hidden="1" thickBot="1"/>
    <row r="187" ht="12" hidden="1" thickBot="1"/>
    <row r="188" ht="12" hidden="1" thickBot="1"/>
    <row r="189" ht="12" hidden="1" thickBot="1"/>
    <row r="190" ht="12" hidden="1" thickBot="1"/>
    <row r="191" ht="12" hidden="1" thickBot="1"/>
    <row r="192" ht="12" hidden="1" thickBot="1"/>
    <row r="193" ht="12" hidden="1" thickBot="1"/>
    <row r="194" ht="12" hidden="1" thickBot="1"/>
    <row r="195" ht="12" hidden="1" thickBot="1"/>
    <row r="196" ht="12" hidden="1" thickBot="1"/>
    <row r="197" ht="12" hidden="1" thickBot="1"/>
    <row r="198" ht="12" hidden="1" thickBot="1"/>
    <row r="199" spans="1:37" ht="15.75" customHeight="1">
      <c r="A199" s="529" t="str">
        <f>"NOTE: Indicare il provvedimento di riferimento della dotazione organica in vigore al 31 dicembre "&amp;$M$1</f>
        <v>NOTE: Indicare il provvedimento di riferimento della dotazione organica in vigore al 31 dicembre 2015</v>
      </c>
      <c r="B199" s="532"/>
      <c r="C199" s="530"/>
      <c r="D199" s="530"/>
      <c r="E199" s="530"/>
      <c r="F199" s="530"/>
      <c r="G199" s="530"/>
      <c r="H199" s="530"/>
      <c r="I199" s="530"/>
      <c r="J199" s="530"/>
      <c r="K199" s="530"/>
      <c r="L199" s="530"/>
      <c r="M199" s="531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533"/>
      <c r="AK199" s="534"/>
    </row>
    <row r="200" spans="1:37" ht="45" customHeight="1" thickBot="1">
      <c r="A200" s="583" t="s">
        <v>503</v>
      </c>
      <c r="B200" s="584"/>
      <c r="C200" s="584"/>
      <c r="D200" s="584"/>
      <c r="E200" s="584"/>
      <c r="F200" s="584"/>
      <c r="G200" s="584"/>
      <c r="H200" s="584"/>
      <c r="I200" s="584"/>
      <c r="J200" s="584"/>
      <c r="K200" s="584"/>
      <c r="L200" s="584"/>
      <c r="M200" s="584"/>
      <c r="N200" s="584"/>
      <c r="O200" s="584"/>
      <c r="P200" s="584"/>
      <c r="Q200" s="584"/>
      <c r="R200" s="584"/>
      <c r="S200" s="584"/>
      <c r="T200" s="584"/>
      <c r="U200" s="584"/>
      <c r="V200" s="584"/>
      <c r="W200" s="584"/>
      <c r="X200" s="584"/>
      <c r="Y200" s="584"/>
      <c r="Z200" s="584"/>
      <c r="AA200" s="584"/>
      <c r="AB200" s="584"/>
      <c r="AC200" s="584"/>
      <c r="AD200" s="584"/>
      <c r="AE200" s="584"/>
      <c r="AF200" s="584"/>
      <c r="AG200" s="584"/>
      <c r="AH200" s="584"/>
      <c r="AI200" s="584"/>
      <c r="AJ200" s="584"/>
      <c r="AK200" s="585"/>
    </row>
    <row r="201" ht="18.75" customHeight="1">
      <c r="A201" s="25" t="s">
        <v>124</v>
      </c>
    </row>
    <row r="202" ht="11.25">
      <c r="A202" s="25" t="s">
        <v>439</v>
      </c>
    </row>
    <row r="203" ht="11.25">
      <c r="A203" s="273" t="str">
        <f>"(*) inserire i dati comunicati nella tab.1 (colonna presenti al 31/12/"&amp;M1-1&amp;") della rilevazione dell'anno precedente"</f>
        <v>(*) inserire i dati comunicati nella tab.1 (colonna presenti al 31/12/2014) della rilevazione dell'anno precedente</v>
      </c>
    </row>
    <row r="204" ht="11.25">
      <c r="A204" s="5" t="s">
        <v>96</v>
      </c>
    </row>
    <row r="205" spans="4:28" ht="12.75">
      <c r="D205" s="487">
        <f>IF(LEN(A200)&gt;250,"ATTENZIONE: Il numero massimo di caratteri consentiti nel campo note è 250","")</f>
      </c>
      <c r="AB205" s="487">
        <f>IF(LEN(Y200)&gt;250,"ATTENZIONE: Il numero massimo di caratteri consentiti nel campo note è 250","")</f>
      </c>
    </row>
  </sheetData>
  <sheetProtection password="EA98" sheet="1" formatColumns="0" selectLockedCells="1"/>
  <mergeCells count="7">
    <mergeCell ref="AF2:AK2"/>
    <mergeCell ref="AA3:AK3"/>
    <mergeCell ref="A200:AK200"/>
    <mergeCell ref="C3:M3"/>
    <mergeCell ref="A4:A5"/>
    <mergeCell ref="B4:B5"/>
    <mergeCell ref="H2:M2"/>
  </mergeCells>
  <conditionalFormatting sqref="A6:M49">
    <cfRule type="expression" priority="2" dxfId="0" stopIfTrue="1">
      <formula>$N6&gt;0</formula>
    </cfRule>
  </conditionalFormatting>
  <conditionalFormatting sqref="AA6:AK49">
    <cfRule type="expression" priority="1" dxfId="0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F6:K49 AD6:AI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T52"/>
  <sheetViews>
    <sheetView showGridLines="0" tabSelected="1" zoomScalePageLayoutView="0" workbookViewId="0" topLeftCell="A1">
      <pane xSplit="2" ySplit="5" topLeftCell="I2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44" sqref="C44"/>
    </sheetView>
  </sheetViews>
  <sheetFormatPr defaultColWidth="10.66015625" defaultRowHeight="10.5"/>
  <cols>
    <col min="1" max="1" width="43" style="35" customWidth="1"/>
    <col min="2" max="2" width="10.83203125" style="35" customWidth="1"/>
    <col min="3" max="16" width="13.66015625" style="35" customWidth="1"/>
    <col min="17" max="17" width="0" style="35" hidden="1" customWidth="1"/>
    <col min="18" max="16384" width="10.66015625" style="35" customWidth="1"/>
  </cols>
  <sheetData>
    <row r="1" spans="1:17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3"/>
      <c r="P1" s="263"/>
      <c r="Q1"/>
    </row>
    <row r="2" spans="1:17" s="5" customFormat="1" ht="5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3"/>
      <c r="P2" s="263"/>
      <c r="Q2"/>
    </row>
    <row r="3" spans="13:16" ht="30" customHeight="1" thickBot="1">
      <c r="M3" s="606"/>
      <c r="N3" s="606"/>
      <c r="O3" s="606"/>
      <c r="P3" s="606"/>
    </row>
    <row r="4" spans="1:16" ht="24.75" customHeight="1">
      <c r="A4" s="224" t="s">
        <v>87</v>
      </c>
      <c r="B4" s="217" t="s">
        <v>31</v>
      </c>
      <c r="C4" s="36" t="s">
        <v>39</v>
      </c>
      <c r="D4" s="37"/>
      <c r="E4" s="36" t="s">
        <v>40</v>
      </c>
      <c r="F4" s="37"/>
      <c r="G4" s="639" t="s">
        <v>26</v>
      </c>
      <c r="H4" s="640"/>
      <c r="I4" s="639" t="s">
        <v>41</v>
      </c>
      <c r="J4" s="640"/>
      <c r="K4" s="639" t="s">
        <v>27</v>
      </c>
      <c r="L4" s="640"/>
      <c r="M4" s="639" t="s">
        <v>28</v>
      </c>
      <c r="N4" s="640"/>
      <c r="O4" s="383" t="s">
        <v>35</v>
      </c>
      <c r="P4" s="384"/>
    </row>
    <row r="5" spans="1:16" ht="14.25" customHeight="1" thickBot="1">
      <c r="A5" s="517" t="s">
        <v>469</v>
      </c>
      <c r="B5" s="38"/>
      <c r="C5" s="39" t="s">
        <v>33</v>
      </c>
      <c r="D5" s="40" t="s">
        <v>34</v>
      </c>
      <c r="E5" s="39" t="s">
        <v>33</v>
      </c>
      <c r="F5" s="40" t="s">
        <v>34</v>
      </c>
      <c r="G5" s="39" t="s">
        <v>33</v>
      </c>
      <c r="H5" s="41" t="s">
        <v>34</v>
      </c>
      <c r="I5" s="39" t="s">
        <v>33</v>
      </c>
      <c r="J5" s="41" t="s">
        <v>34</v>
      </c>
      <c r="K5" s="39" t="s">
        <v>33</v>
      </c>
      <c r="L5" s="42" t="s">
        <v>34</v>
      </c>
      <c r="M5" s="39" t="s">
        <v>33</v>
      </c>
      <c r="N5" s="42" t="s">
        <v>34</v>
      </c>
      <c r="O5" s="385" t="s">
        <v>33</v>
      </c>
      <c r="P5" s="386" t="s">
        <v>34</v>
      </c>
    </row>
    <row r="6" spans="1:17" ht="13.5" customHeight="1" thickTop="1">
      <c r="A6" s="146" t="str">
        <f>'t1'!A6</f>
        <v>SEGRETARIO A</v>
      </c>
      <c r="B6" s="181" t="str">
        <f>'t1'!B6</f>
        <v>0D0102</v>
      </c>
      <c r="C6" s="268"/>
      <c r="D6" s="269"/>
      <c r="E6" s="268"/>
      <c r="F6" s="269"/>
      <c r="G6" s="268"/>
      <c r="H6" s="270"/>
      <c r="I6" s="380"/>
      <c r="J6" s="270"/>
      <c r="K6" s="380"/>
      <c r="L6" s="270"/>
      <c r="M6" s="271"/>
      <c r="N6" s="272"/>
      <c r="O6" s="336">
        <f>SUM(C6,E6,G6,I6,K6,M6)</f>
        <v>0</v>
      </c>
      <c r="P6" s="337">
        <f>SUM(D6,F6,H6,J6,L6,N6)</f>
        <v>0</v>
      </c>
      <c r="Q6" s="513">
        <f>'t1'!N6</f>
        <v>0</v>
      </c>
    </row>
    <row r="7" spans="1:17" ht="13.5" customHeight="1">
      <c r="A7" s="146" t="str">
        <f>'t1'!A7</f>
        <v>SEGRETARIO B</v>
      </c>
      <c r="B7" s="181" t="str">
        <f>'t1'!B7</f>
        <v>0D0103</v>
      </c>
      <c r="C7" s="268"/>
      <c r="D7" s="269"/>
      <c r="E7" s="268"/>
      <c r="F7" s="269"/>
      <c r="G7" s="268"/>
      <c r="H7" s="270"/>
      <c r="I7" s="380"/>
      <c r="J7" s="270"/>
      <c r="K7" s="380"/>
      <c r="L7" s="270"/>
      <c r="M7" s="271"/>
      <c r="N7" s="272"/>
      <c r="O7" s="336">
        <f aca="true" t="shared" si="0" ref="O7:O49">SUM(C7,E7,G7,I7,K7,M7)</f>
        <v>0</v>
      </c>
      <c r="P7" s="337">
        <f aca="true" t="shared" si="1" ref="P7:P49">SUM(D7,F7,H7,J7,L7,N7)</f>
        <v>0</v>
      </c>
      <c r="Q7" s="513">
        <f>'t1'!N7</f>
        <v>0</v>
      </c>
    </row>
    <row r="8" spans="1:17" ht="13.5" customHeight="1">
      <c r="A8" s="146" t="str">
        <f>'t1'!A8</f>
        <v>SEGRETARIO C</v>
      </c>
      <c r="B8" s="181" t="str">
        <f>'t1'!B8</f>
        <v>0D0485</v>
      </c>
      <c r="C8" s="268"/>
      <c r="D8" s="269"/>
      <c r="E8" s="268"/>
      <c r="F8" s="269"/>
      <c r="G8" s="268"/>
      <c r="H8" s="270"/>
      <c r="I8" s="380"/>
      <c r="J8" s="270"/>
      <c r="K8" s="380"/>
      <c r="L8" s="270"/>
      <c r="M8" s="271"/>
      <c r="N8" s="272"/>
      <c r="O8" s="336">
        <f t="shared" si="0"/>
        <v>0</v>
      </c>
      <c r="P8" s="337">
        <f t="shared" si="1"/>
        <v>0</v>
      </c>
      <c r="Q8" s="513">
        <f>'t1'!N8</f>
        <v>0</v>
      </c>
    </row>
    <row r="9" spans="1:17" ht="13.5" customHeight="1">
      <c r="A9" s="146" t="str">
        <f>'t1'!A9</f>
        <v>SEGRETARIO GENERALE CCIAA</v>
      </c>
      <c r="B9" s="181" t="str">
        <f>'t1'!B9</f>
        <v>0D0104</v>
      </c>
      <c r="C9" s="268"/>
      <c r="D9" s="269"/>
      <c r="E9" s="268"/>
      <c r="F9" s="269"/>
      <c r="G9" s="268"/>
      <c r="H9" s="270"/>
      <c r="I9" s="380">
        <v>1</v>
      </c>
      <c r="J9" s="270"/>
      <c r="K9" s="380"/>
      <c r="L9" s="270"/>
      <c r="M9" s="271"/>
      <c r="N9" s="272"/>
      <c r="O9" s="336">
        <f t="shared" si="0"/>
        <v>1</v>
      </c>
      <c r="P9" s="337">
        <f t="shared" si="1"/>
        <v>0</v>
      </c>
      <c r="Q9" s="513">
        <f>'t1'!N9</f>
        <v>1</v>
      </c>
    </row>
    <row r="10" spans="1:17" ht="13.5" customHeight="1">
      <c r="A10" s="146" t="str">
        <f>'t1'!A10</f>
        <v>DIRETTORE  GENERALE</v>
      </c>
      <c r="B10" s="181" t="str">
        <f>'t1'!B10</f>
        <v>0D0097</v>
      </c>
      <c r="C10" s="268"/>
      <c r="D10" s="269"/>
      <c r="E10" s="268"/>
      <c r="F10" s="269"/>
      <c r="G10" s="268"/>
      <c r="H10" s="270"/>
      <c r="I10" s="380"/>
      <c r="J10" s="270"/>
      <c r="K10" s="380"/>
      <c r="L10" s="270"/>
      <c r="M10" s="271"/>
      <c r="N10" s="272"/>
      <c r="O10" s="336">
        <f t="shared" si="0"/>
        <v>0</v>
      </c>
      <c r="P10" s="337">
        <f t="shared" si="1"/>
        <v>0</v>
      </c>
      <c r="Q10" s="513">
        <f>'t1'!N10</f>
        <v>0</v>
      </c>
    </row>
    <row r="11" spans="1:17" ht="13.5" customHeight="1">
      <c r="A11" s="146" t="str">
        <f>'t1'!A11</f>
        <v>DIRIGENTE FUORI D.O. art.110 c.2 TUEL</v>
      </c>
      <c r="B11" s="181" t="str">
        <f>'t1'!B11</f>
        <v>0D0098</v>
      </c>
      <c r="C11" s="268"/>
      <c r="D11" s="269"/>
      <c r="E11" s="268"/>
      <c r="F11" s="269"/>
      <c r="G11" s="268"/>
      <c r="H11" s="270"/>
      <c r="I11" s="380"/>
      <c r="J11" s="270"/>
      <c r="K11" s="380"/>
      <c r="L11" s="270"/>
      <c r="M11" s="271"/>
      <c r="N11" s="272"/>
      <c r="O11" s="336">
        <f t="shared" si="0"/>
        <v>0</v>
      </c>
      <c r="P11" s="337">
        <f t="shared" si="1"/>
        <v>0</v>
      </c>
      <c r="Q11" s="513">
        <f>'t1'!N11</f>
        <v>0</v>
      </c>
    </row>
    <row r="12" spans="1:17" ht="13.5" customHeight="1">
      <c r="A12" s="146" t="str">
        <f>'t1'!A12</f>
        <v>ALTE SPECIALIZZ. FUORI D.O.art.110 c.2 TUEL</v>
      </c>
      <c r="B12" s="181" t="str">
        <f>'t1'!B12</f>
        <v>0D0095</v>
      </c>
      <c r="C12" s="268"/>
      <c r="D12" s="269"/>
      <c r="E12" s="268"/>
      <c r="F12" s="269"/>
      <c r="G12" s="268"/>
      <c r="H12" s="270"/>
      <c r="I12" s="380"/>
      <c r="J12" s="270"/>
      <c r="K12" s="380"/>
      <c r="L12" s="270"/>
      <c r="M12" s="271"/>
      <c r="N12" s="272"/>
      <c r="O12" s="336">
        <f t="shared" si="0"/>
        <v>0</v>
      </c>
      <c r="P12" s="337">
        <f t="shared" si="1"/>
        <v>0</v>
      </c>
      <c r="Q12" s="513">
        <f>'t1'!N12</f>
        <v>0</v>
      </c>
    </row>
    <row r="13" spans="1:17" ht="13.5" customHeight="1">
      <c r="A13" s="146" t="str">
        <f>'t1'!A13</f>
        <v>DIRIGENTE A TEMPO INDETERMINATO</v>
      </c>
      <c r="B13" s="181" t="str">
        <f>'t1'!B13</f>
        <v>0D0164</v>
      </c>
      <c r="C13" s="268"/>
      <c r="D13" s="269"/>
      <c r="E13" s="268"/>
      <c r="F13" s="269"/>
      <c r="G13" s="268"/>
      <c r="H13" s="270"/>
      <c r="I13" s="380">
        <v>2</v>
      </c>
      <c r="J13" s="270"/>
      <c r="K13" s="380"/>
      <c r="L13" s="270"/>
      <c r="M13" s="271"/>
      <c r="N13" s="272"/>
      <c r="O13" s="336">
        <f t="shared" si="0"/>
        <v>2</v>
      </c>
      <c r="P13" s="337">
        <f t="shared" si="1"/>
        <v>0</v>
      </c>
      <c r="Q13" s="513">
        <f>'t1'!N13</f>
        <v>1</v>
      </c>
    </row>
    <row r="14" spans="1:17" ht="13.5" customHeight="1">
      <c r="A14" s="146" t="str">
        <f>'t1'!A14</f>
        <v>DIRIGENTE A TEMPO DET.TO  ART.110 C.1 TUEL</v>
      </c>
      <c r="B14" s="181" t="str">
        <f>'t1'!B14</f>
        <v>0D0165</v>
      </c>
      <c r="C14" s="268"/>
      <c r="D14" s="269"/>
      <c r="E14" s="268"/>
      <c r="F14" s="269"/>
      <c r="G14" s="268"/>
      <c r="H14" s="270"/>
      <c r="I14" s="380"/>
      <c r="J14" s="270"/>
      <c r="K14" s="380"/>
      <c r="L14" s="270"/>
      <c r="M14" s="271"/>
      <c r="N14" s="272"/>
      <c r="O14" s="336">
        <f t="shared" si="0"/>
        <v>0</v>
      </c>
      <c r="P14" s="337">
        <f t="shared" si="1"/>
        <v>0</v>
      </c>
      <c r="Q14" s="513">
        <f>'t1'!N14</f>
        <v>0</v>
      </c>
    </row>
    <row r="15" spans="1:17" ht="13.5" customHeight="1">
      <c r="A15" s="146" t="str">
        <f>'t1'!A15</f>
        <v>ALTE SPECIALIZZ. IN D.O. art.110 c.1 TUEL</v>
      </c>
      <c r="B15" s="181" t="str">
        <f>'t1'!B15</f>
        <v>0D0I95</v>
      </c>
      <c r="C15" s="268"/>
      <c r="D15" s="269"/>
      <c r="E15" s="268"/>
      <c r="F15" s="269"/>
      <c r="G15" s="268"/>
      <c r="H15" s="270"/>
      <c r="I15" s="380"/>
      <c r="J15" s="270"/>
      <c r="K15" s="380"/>
      <c r="L15" s="270"/>
      <c r="M15" s="271"/>
      <c r="N15" s="272"/>
      <c r="O15" s="336">
        <f t="shared" si="0"/>
        <v>0</v>
      </c>
      <c r="P15" s="337">
        <f t="shared" si="1"/>
        <v>0</v>
      </c>
      <c r="Q15" s="513">
        <f>'t1'!N15</f>
        <v>0</v>
      </c>
    </row>
    <row r="16" spans="1:17" ht="13.5" customHeight="1">
      <c r="A16" s="146" t="str">
        <f>'t1'!A16</f>
        <v>POSIZ. ECON. D6 - PROFILI ACCESSO D3</v>
      </c>
      <c r="B16" s="181" t="str">
        <f>'t1'!B16</f>
        <v>0D6A00</v>
      </c>
      <c r="C16" s="268"/>
      <c r="D16" s="269"/>
      <c r="E16" s="268"/>
      <c r="F16" s="269"/>
      <c r="G16" s="268"/>
      <c r="H16" s="270"/>
      <c r="I16" s="380"/>
      <c r="J16" s="270">
        <v>5</v>
      </c>
      <c r="K16" s="380"/>
      <c r="L16" s="270"/>
      <c r="M16" s="271"/>
      <c r="N16" s="272"/>
      <c r="O16" s="336">
        <f t="shared" si="0"/>
        <v>0</v>
      </c>
      <c r="P16" s="337">
        <f t="shared" si="1"/>
        <v>5</v>
      </c>
      <c r="Q16" s="513">
        <f>'t1'!N16</f>
        <v>1</v>
      </c>
    </row>
    <row r="17" spans="1:17" ht="13.5" customHeight="1">
      <c r="A17" s="146" t="str">
        <f>'t1'!A17</f>
        <v>POSIZ. ECON. D6 - PROFILO ACCESSO D1</v>
      </c>
      <c r="B17" s="181" t="str">
        <f>'t1'!B17</f>
        <v>0D6000</v>
      </c>
      <c r="C17" s="268"/>
      <c r="D17" s="269"/>
      <c r="E17" s="268">
        <v>1</v>
      </c>
      <c r="F17" s="269"/>
      <c r="G17" s="268"/>
      <c r="H17" s="270"/>
      <c r="I17" s="380"/>
      <c r="J17" s="270">
        <v>1</v>
      </c>
      <c r="K17" s="380"/>
      <c r="L17" s="270"/>
      <c r="M17" s="271"/>
      <c r="N17" s="272"/>
      <c r="O17" s="336">
        <f t="shared" si="0"/>
        <v>1</v>
      </c>
      <c r="P17" s="337">
        <f t="shared" si="1"/>
        <v>1</v>
      </c>
      <c r="Q17" s="513">
        <f>'t1'!N17</f>
        <v>1</v>
      </c>
    </row>
    <row r="18" spans="1:17" ht="13.5" customHeight="1">
      <c r="A18" s="146" t="str">
        <f>'t1'!A18</f>
        <v>POSIZ. ECON. D5 PROFILI ACCESSO D3</v>
      </c>
      <c r="B18" s="181" t="str">
        <f>'t1'!B18</f>
        <v>052486</v>
      </c>
      <c r="C18" s="268"/>
      <c r="D18" s="269"/>
      <c r="E18" s="268"/>
      <c r="F18" s="269">
        <v>1</v>
      </c>
      <c r="G18" s="268"/>
      <c r="H18" s="270"/>
      <c r="I18" s="380"/>
      <c r="J18" s="270">
        <v>1</v>
      </c>
      <c r="K18" s="380"/>
      <c r="L18" s="270"/>
      <c r="M18" s="271"/>
      <c r="N18" s="272"/>
      <c r="O18" s="336">
        <f t="shared" si="0"/>
        <v>0</v>
      </c>
      <c r="P18" s="337">
        <f t="shared" si="1"/>
        <v>2</v>
      </c>
      <c r="Q18" s="513">
        <f>'t1'!N18</f>
        <v>1</v>
      </c>
    </row>
    <row r="19" spans="1:17" ht="13.5" customHeight="1">
      <c r="A19" s="146" t="str">
        <f>'t1'!A19</f>
        <v>POSIZ. ECON. D5 PROFILI ACCESSO D1</v>
      </c>
      <c r="B19" s="181" t="str">
        <f>'t1'!B19</f>
        <v>052487</v>
      </c>
      <c r="C19" s="268"/>
      <c r="D19" s="269"/>
      <c r="E19" s="268"/>
      <c r="F19" s="269"/>
      <c r="G19" s="268"/>
      <c r="H19" s="270"/>
      <c r="I19" s="380"/>
      <c r="J19" s="270"/>
      <c r="K19" s="380"/>
      <c r="L19" s="270"/>
      <c r="M19" s="271"/>
      <c r="N19" s="272"/>
      <c r="O19" s="336">
        <f t="shared" si="0"/>
        <v>0</v>
      </c>
      <c r="P19" s="337">
        <f t="shared" si="1"/>
        <v>0</v>
      </c>
      <c r="Q19" s="513">
        <f>'t1'!N19</f>
        <v>0</v>
      </c>
    </row>
    <row r="20" spans="1:17" ht="13.5" customHeight="1">
      <c r="A20" s="146" t="str">
        <f>'t1'!A20</f>
        <v>POSIZ. ECON. D4 PROFILI ACCESSO D3</v>
      </c>
      <c r="B20" s="181" t="str">
        <f>'t1'!B20</f>
        <v>051488</v>
      </c>
      <c r="C20" s="268"/>
      <c r="D20" s="269"/>
      <c r="E20" s="268"/>
      <c r="F20" s="269"/>
      <c r="G20" s="268"/>
      <c r="H20" s="270"/>
      <c r="I20" s="380"/>
      <c r="J20" s="270"/>
      <c r="K20" s="380"/>
      <c r="L20" s="270"/>
      <c r="M20" s="271"/>
      <c r="N20" s="272"/>
      <c r="O20" s="336">
        <f t="shared" si="0"/>
        <v>0</v>
      </c>
      <c r="P20" s="337">
        <f t="shared" si="1"/>
        <v>0</v>
      </c>
      <c r="Q20" s="513">
        <f>'t1'!N20</f>
        <v>0</v>
      </c>
    </row>
    <row r="21" spans="1:17" ht="13.5" customHeight="1">
      <c r="A21" s="146" t="str">
        <f>'t1'!A21</f>
        <v>POSIZ. ECON. D4 PROFILI ACCESSO D1</v>
      </c>
      <c r="B21" s="181" t="str">
        <f>'t1'!B21</f>
        <v>051489</v>
      </c>
      <c r="C21" s="268"/>
      <c r="D21" s="269"/>
      <c r="E21" s="268"/>
      <c r="F21" s="269">
        <v>3</v>
      </c>
      <c r="G21" s="268"/>
      <c r="H21" s="270"/>
      <c r="I21" s="380">
        <v>2</v>
      </c>
      <c r="J21" s="270">
        <v>5</v>
      </c>
      <c r="K21" s="380"/>
      <c r="L21" s="270"/>
      <c r="M21" s="271"/>
      <c r="N21" s="272"/>
      <c r="O21" s="336">
        <f t="shared" si="0"/>
        <v>2</v>
      </c>
      <c r="P21" s="337">
        <f t="shared" si="1"/>
        <v>8</v>
      </c>
      <c r="Q21" s="513">
        <f>'t1'!N21</f>
        <v>1</v>
      </c>
    </row>
    <row r="22" spans="1:17" ht="13.5" customHeight="1">
      <c r="A22" s="146" t="str">
        <f>'t1'!A22</f>
        <v>POSIZIONE ECONOMICA DI ACCESSO D3</v>
      </c>
      <c r="B22" s="181" t="str">
        <f>'t1'!B22</f>
        <v>058000</v>
      </c>
      <c r="C22" s="268"/>
      <c r="D22" s="269"/>
      <c r="E22" s="268"/>
      <c r="F22" s="269"/>
      <c r="G22" s="268"/>
      <c r="H22" s="270"/>
      <c r="I22" s="380"/>
      <c r="J22" s="270"/>
      <c r="K22" s="380"/>
      <c r="L22" s="270"/>
      <c r="M22" s="271"/>
      <c r="N22" s="272"/>
      <c r="O22" s="336">
        <f t="shared" si="0"/>
        <v>0</v>
      </c>
      <c r="P22" s="337">
        <f t="shared" si="1"/>
        <v>0</v>
      </c>
      <c r="Q22" s="513">
        <f>'t1'!N22</f>
        <v>0</v>
      </c>
    </row>
    <row r="23" spans="1:17" ht="13.5" customHeight="1">
      <c r="A23" s="146" t="str">
        <f>'t1'!A23</f>
        <v>POSIZIONE ECONOMICA D3</v>
      </c>
      <c r="B23" s="181" t="str">
        <f>'t1'!B23</f>
        <v>050000</v>
      </c>
      <c r="C23" s="268"/>
      <c r="D23" s="269"/>
      <c r="E23" s="268"/>
      <c r="F23" s="269">
        <v>1</v>
      </c>
      <c r="G23" s="268"/>
      <c r="H23" s="270"/>
      <c r="I23" s="380"/>
      <c r="J23" s="270">
        <v>1</v>
      </c>
      <c r="K23" s="380"/>
      <c r="L23" s="270"/>
      <c r="M23" s="271"/>
      <c r="N23" s="272"/>
      <c r="O23" s="336">
        <f t="shared" si="0"/>
        <v>0</v>
      </c>
      <c r="P23" s="337">
        <f t="shared" si="1"/>
        <v>2</v>
      </c>
      <c r="Q23" s="513">
        <f>'t1'!N23</f>
        <v>1</v>
      </c>
    </row>
    <row r="24" spans="1:17" ht="13.5" customHeight="1">
      <c r="A24" s="146" t="str">
        <f>'t1'!A24</f>
        <v>POSIZIONE ECONOMICA D2</v>
      </c>
      <c r="B24" s="181" t="str">
        <f>'t1'!B24</f>
        <v>049000</v>
      </c>
      <c r="C24" s="268"/>
      <c r="D24" s="269"/>
      <c r="E24" s="268"/>
      <c r="F24" s="269"/>
      <c r="G24" s="268"/>
      <c r="H24" s="270"/>
      <c r="I24" s="380"/>
      <c r="J24" s="270">
        <v>2</v>
      </c>
      <c r="K24" s="380"/>
      <c r="L24" s="270"/>
      <c r="M24" s="271"/>
      <c r="N24" s="272"/>
      <c r="O24" s="336">
        <f t="shared" si="0"/>
        <v>0</v>
      </c>
      <c r="P24" s="337">
        <f t="shared" si="1"/>
        <v>2</v>
      </c>
      <c r="Q24" s="513">
        <f>'t1'!N24</f>
        <v>1</v>
      </c>
    </row>
    <row r="25" spans="1:17" ht="13.5" customHeight="1">
      <c r="A25" s="146" t="str">
        <f>'t1'!A25</f>
        <v>POSIZIONE ECONOMICA DI ACCESSO D1</v>
      </c>
      <c r="B25" s="181" t="str">
        <f>'t1'!B25</f>
        <v>057000</v>
      </c>
      <c r="C25" s="268"/>
      <c r="D25" s="269"/>
      <c r="E25" s="268">
        <v>1</v>
      </c>
      <c r="F25" s="269">
        <v>1</v>
      </c>
      <c r="G25" s="268"/>
      <c r="H25" s="270"/>
      <c r="I25" s="380">
        <v>3</v>
      </c>
      <c r="J25" s="270">
        <v>4</v>
      </c>
      <c r="K25" s="380"/>
      <c r="L25" s="270"/>
      <c r="M25" s="271"/>
      <c r="N25" s="272"/>
      <c r="O25" s="336">
        <f t="shared" si="0"/>
        <v>4</v>
      </c>
      <c r="P25" s="337">
        <f t="shared" si="1"/>
        <v>5</v>
      </c>
      <c r="Q25" s="513">
        <f>'t1'!N25</f>
        <v>1</v>
      </c>
    </row>
    <row r="26" spans="1:17" ht="13.5" customHeight="1">
      <c r="A26" s="146" t="str">
        <f>'t1'!A26</f>
        <v>POSIZIONE ECONOMICA C5</v>
      </c>
      <c r="B26" s="181" t="str">
        <f>'t1'!B26</f>
        <v>046000</v>
      </c>
      <c r="C26" s="268"/>
      <c r="D26" s="269">
        <v>3</v>
      </c>
      <c r="E26" s="268">
        <v>8</v>
      </c>
      <c r="F26" s="269">
        <v>19</v>
      </c>
      <c r="G26" s="268"/>
      <c r="H26" s="270">
        <v>1</v>
      </c>
      <c r="I26" s="380">
        <v>3</v>
      </c>
      <c r="J26" s="270">
        <v>13</v>
      </c>
      <c r="K26" s="380"/>
      <c r="L26" s="270"/>
      <c r="M26" s="271"/>
      <c r="N26" s="272">
        <v>1</v>
      </c>
      <c r="O26" s="336">
        <f t="shared" si="0"/>
        <v>11</v>
      </c>
      <c r="P26" s="337">
        <f t="shared" si="1"/>
        <v>37</v>
      </c>
      <c r="Q26" s="513">
        <f>'t1'!N26</f>
        <v>1</v>
      </c>
    </row>
    <row r="27" spans="1:17" ht="13.5" customHeight="1">
      <c r="A27" s="146" t="str">
        <f>'t1'!A27</f>
        <v>POSIZIONE ECONOMICA C4</v>
      </c>
      <c r="B27" s="181" t="str">
        <f>'t1'!B27</f>
        <v>045000</v>
      </c>
      <c r="C27" s="268"/>
      <c r="D27" s="269">
        <v>2</v>
      </c>
      <c r="E27" s="268"/>
      <c r="F27" s="269">
        <v>3</v>
      </c>
      <c r="G27" s="268"/>
      <c r="H27" s="270"/>
      <c r="I27" s="380"/>
      <c r="J27" s="270">
        <v>1</v>
      </c>
      <c r="K27" s="380"/>
      <c r="L27" s="270"/>
      <c r="M27" s="271"/>
      <c r="N27" s="272"/>
      <c r="O27" s="336">
        <f t="shared" si="0"/>
        <v>0</v>
      </c>
      <c r="P27" s="337">
        <f t="shared" si="1"/>
        <v>6</v>
      </c>
      <c r="Q27" s="513">
        <f>'t1'!N27</f>
        <v>1</v>
      </c>
    </row>
    <row r="28" spans="1:17" ht="13.5" customHeight="1">
      <c r="A28" s="146" t="str">
        <f>'t1'!A28</f>
        <v>POSIZIONE ECONOMICA C3</v>
      </c>
      <c r="B28" s="181" t="str">
        <f>'t1'!B28</f>
        <v>043000</v>
      </c>
      <c r="C28" s="268"/>
      <c r="D28" s="269"/>
      <c r="E28" s="268"/>
      <c r="F28" s="269">
        <v>1</v>
      </c>
      <c r="G28" s="268"/>
      <c r="H28" s="270"/>
      <c r="I28" s="380"/>
      <c r="J28" s="270"/>
      <c r="K28" s="380"/>
      <c r="L28" s="270"/>
      <c r="M28" s="271"/>
      <c r="N28" s="272"/>
      <c r="O28" s="336">
        <f t="shared" si="0"/>
        <v>0</v>
      </c>
      <c r="P28" s="337">
        <f t="shared" si="1"/>
        <v>1</v>
      </c>
      <c r="Q28" s="513">
        <f>'t1'!N28</f>
        <v>1</v>
      </c>
    </row>
    <row r="29" spans="1:17" ht="13.5" customHeight="1">
      <c r="A29" s="146" t="str">
        <f>'t1'!A29</f>
        <v>POSIZIONE ECONOMICA C2</v>
      </c>
      <c r="B29" s="181" t="str">
        <f>'t1'!B29</f>
        <v>042000</v>
      </c>
      <c r="C29" s="268"/>
      <c r="D29" s="269"/>
      <c r="E29" s="268"/>
      <c r="F29" s="269">
        <v>1</v>
      </c>
      <c r="G29" s="268"/>
      <c r="H29" s="270"/>
      <c r="I29" s="380"/>
      <c r="J29" s="270">
        <v>1</v>
      </c>
      <c r="K29" s="380"/>
      <c r="L29" s="270"/>
      <c r="M29" s="271"/>
      <c r="N29" s="272"/>
      <c r="O29" s="336">
        <f t="shared" si="0"/>
        <v>0</v>
      </c>
      <c r="P29" s="337">
        <f t="shared" si="1"/>
        <v>2</v>
      </c>
      <c r="Q29" s="513">
        <f>'t1'!N29</f>
        <v>1</v>
      </c>
    </row>
    <row r="30" spans="1:17" ht="13.5" customHeight="1">
      <c r="A30" s="146" t="str">
        <f>'t1'!A30</f>
        <v>POSIZIONE ECONOMICA DI ACCESSO C1</v>
      </c>
      <c r="B30" s="181" t="str">
        <f>'t1'!B30</f>
        <v>056000</v>
      </c>
      <c r="C30" s="268"/>
      <c r="D30" s="269"/>
      <c r="E30" s="268">
        <v>1</v>
      </c>
      <c r="F30" s="269">
        <v>3</v>
      </c>
      <c r="G30" s="268"/>
      <c r="H30" s="270">
        <v>2</v>
      </c>
      <c r="I30" s="380">
        <v>1</v>
      </c>
      <c r="J30" s="270">
        <v>4</v>
      </c>
      <c r="K30" s="380"/>
      <c r="L30" s="270"/>
      <c r="M30" s="271"/>
      <c r="N30" s="272"/>
      <c r="O30" s="336">
        <f t="shared" si="0"/>
        <v>2</v>
      </c>
      <c r="P30" s="337">
        <f t="shared" si="1"/>
        <v>9</v>
      </c>
      <c r="Q30" s="513">
        <f>'t1'!N30</f>
        <v>1</v>
      </c>
    </row>
    <row r="31" spans="1:17" ht="13.5" customHeight="1">
      <c r="A31" s="146" t="str">
        <f>'t1'!A31</f>
        <v>POSIZ. ECON. B7 - PROFILO ACCESSO B3</v>
      </c>
      <c r="B31" s="181" t="str">
        <f>'t1'!B31</f>
        <v>0B7A00</v>
      </c>
      <c r="C31" s="268">
        <v>1</v>
      </c>
      <c r="D31" s="269">
        <v>1</v>
      </c>
      <c r="E31" s="268">
        <v>1</v>
      </c>
      <c r="F31" s="269">
        <v>1</v>
      </c>
      <c r="G31" s="268"/>
      <c r="H31" s="270"/>
      <c r="I31" s="380"/>
      <c r="J31" s="270"/>
      <c r="K31" s="380"/>
      <c r="L31" s="270"/>
      <c r="M31" s="271"/>
      <c r="N31" s="272"/>
      <c r="O31" s="336">
        <f t="shared" si="0"/>
        <v>2</v>
      </c>
      <c r="P31" s="337">
        <f t="shared" si="1"/>
        <v>2</v>
      </c>
      <c r="Q31" s="513">
        <f>'t1'!N31</f>
        <v>1</v>
      </c>
    </row>
    <row r="32" spans="1:17" ht="13.5" customHeight="1">
      <c r="A32" s="146" t="str">
        <f>'t1'!A32</f>
        <v>POSIZ. ECON. B7 - PROFILO  ACCESSO B1</v>
      </c>
      <c r="B32" s="181" t="str">
        <f>'t1'!B32</f>
        <v>0B7000</v>
      </c>
      <c r="C32" s="268"/>
      <c r="D32" s="269"/>
      <c r="E32" s="268"/>
      <c r="F32" s="269"/>
      <c r="G32" s="268"/>
      <c r="H32" s="270"/>
      <c r="I32" s="380"/>
      <c r="J32" s="270"/>
      <c r="K32" s="380"/>
      <c r="L32" s="270"/>
      <c r="M32" s="271"/>
      <c r="N32" s="272"/>
      <c r="O32" s="336">
        <f t="shared" si="0"/>
        <v>0</v>
      </c>
      <c r="P32" s="337">
        <f t="shared" si="1"/>
        <v>0</v>
      </c>
      <c r="Q32" s="513">
        <f>'t1'!N32</f>
        <v>0</v>
      </c>
    </row>
    <row r="33" spans="1:17" ht="13.5" customHeight="1">
      <c r="A33" s="146" t="str">
        <f>'t1'!A33</f>
        <v>POSIZ. ECON. B6 PROFILI ACCESSO B3</v>
      </c>
      <c r="B33" s="181" t="str">
        <f>'t1'!B33</f>
        <v>038490</v>
      </c>
      <c r="C33" s="268">
        <v>1</v>
      </c>
      <c r="D33" s="269"/>
      <c r="E33" s="268"/>
      <c r="F33" s="269"/>
      <c r="G33" s="268"/>
      <c r="H33" s="270"/>
      <c r="I33" s="380"/>
      <c r="J33" s="270"/>
      <c r="K33" s="380"/>
      <c r="L33" s="270"/>
      <c r="M33" s="271"/>
      <c r="N33" s="272"/>
      <c r="O33" s="336">
        <f t="shared" si="0"/>
        <v>1</v>
      </c>
      <c r="P33" s="337">
        <f t="shared" si="1"/>
        <v>0</v>
      </c>
      <c r="Q33" s="513">
        <f>'t1'!N33</f>
        <v>1</v>
      </c>
    </row>
    <row r="34" spans="1:17" ht="13.5" customHeight="1">
      <c r="A34" s="146" t="str">
        <f>'t1'!A34</f>
        <v>POSIZ. ECON. B6 PROFILI ACCESSO B1</v>
      </c>
      <c r="B34" s="181" t="str">
        <f>'t1'!B34</f>
        <v>038491</v>
      </c>
      <c r="C34" s="268"/>
      <c r="D34" s="269">
        <v>1</v>
      </c>
      <c r="E34" s="268"/>
      <c r="F34" s="269">
        <v>1</v>
      </c>
      <c r="G34" s="268"/>
      <c r="H34" s="270"/>
      <c r="I34" s="380"/>
      <c r="J34" s="270"/>
      <c r="K34" s="380"/>
      <c r="L34" s="270"/>
      <c r="M34" s="271"/>
      <c r="N34" s="272"/>
      <c r="O34" s="336">
        <f t="shared" si="0"/>
        <v>0</v>
      </c>
      <c r="P34" s="337">
        <f t="shared" si="1"/>
        <v>2</v>
      </c>
      <c r="Q34" s="513">
        <f>'t1'!N34</f>
        <v>1</v>
      </c>
    </row>
    <row r="35" spans="1:17" ht="13.5" customHeight="1">
      <c r="A35" s="146" t="str">
        <f>'t1'!A35</f>
        <v>POSIZ. ECON. B5 PROFILI ACCESSO B3</v>
      </c>
      <c r="B35" s="181" t="str">
        <f>'t1'!B35</f>
        <v>037492</v>
      </c>
      <c r="C35" s="268"/>
      <c r="D35" s="269"/>
      <c r="E35" s="268"/>
      <c r="F35" s="269"/>
      <c r="G35" s="268"/>
      <c r="H35" s="270"/>
      <c r="I35" s="380"/>
      <c r="J35" s="270"/>
      <c r="K35" s="380"/>
      <c r="L35" s="270"/>
      <c r="M35" s="271"/>
      <c r="N35" s="272"/>
      <c r="O35" s="336">
        <f t="shared" si="0"/>
        <v>0</v>
      </c>
      <c r="P35" s="337">
        <f t="shared" si="1"/>
        <v>0</v>
      </c>
      <c r="Q35" s="513">
        <f>'t1'!N35</f>
        <v>0</v>
      </c>
    </row>
    <row r="36" spans="1:17" ht="13.5" customHeight="1">
      <c r="A36" s="146" t="str">
        <f>'t1'!A36</f>
        <v>POSIZ. ECON. B5 PROFILI ACCESSO B1</v>
      </c>
      <c r="B36" s="181" t="str">
        <f>'t1'!B36</f>
        <v>037493</v>
      </c>
      <c r="C36" s="268"/>
      <c r="D36" s="269"/>
      <c r="E36" s="268"/>
      <c r="F36" s="269"/>
      <c r="G36" s="268"/>
      <c r="H36" s="270"/>
      <c r="I36" s="380"/>
      <c r="J36" s="270"/>
      <c r="K36" s="380"/>
      <c r="L36" s="270"/>
      <c r="M36" s="271"/>
      <c r="N36" s="272"/>
      <c r="O36" s="336">
        <f t="shared" si="0"/>
        <v>0</v>
      </c>
      <c r="P36" s="337">
        <f t="shared" si="1"/>
        <v>0</v>
      </c>
      <c r="Q36" s="513">
        <f>'t1'!N36</f>
        <v>0</v>
      </c>
    </row>
    <row r="37" spans="1:17" ht="13.5" customHeight="1">
      <c r="A37" s="146" t="str">
        <f>'t1'!A37</f>
        <v>POSIZ. ECON. B4 PROFILI ACCESSO B3</v>
      </c>
      <c r="B37" s="181" t="str">
        <f>'t1'!B37</f>
        <v>036494</v>
      </c>
      <c r="C37" s="268"/>
      <c r="D37" s="269"/>
      <c r="E37" s="268"/>
      <c r="F37" s="269"/>
      <c r="G37" s="268">
        <v>1</v>
      </c>
      <c r="H37" s="270"/>
      <c r="I37" s="380">
        <v>1</v>
      </c>
      <c r="J37" s="270"/>
      <c r="K37" s="380"/>
      <c r="L37" s="270"/>
      <c r="M37" s="271"/>
      <c r="N37" s="272"/>
      <c r="O37" s="336">
        <f t="shared" si="0"/>
        <v>2</v>
      </c>
      <c r="P37" s="337">
        <f t="shared" si="1"/>
        <v>0</v>
      </c>
      <c r="Q37" s="513">
        <f>'t1'!N37</f>
        <v>1</v>
      </c>
    </row>
    <row r="38" spans="1:17" ht="13.5" customHeight="1">
      <c r="A38" s="146" t="str">
        <f>'t1'!A38</f>
        <v>POSIZ. ECON. B4 PROFILI ACCESSO B1</v>
      </c>
      <c r="B38" s="181" t="str">
        <f>'t1'!B38</f>
        <v>036495</v>
      </c>
      <c r="C38" s="268">
        <v>1</v>
      </c>
      <c r="D38" s="269"/>
      <c r="E38" s="268"/>
      <c r="F38" s="269"/>
      <c r="G38" s="268">
        <v>1</v>
      </c>
      <c r="H38" s="270"/>
      <c r="I38" s="380"/>
      <c r="J38" s="270"/>
      <c r="K38" s="380"/>
      <c r="L38" s="270"/>
      <c r="M38" s="271"/>
      <c r="N38" s="272"/>
      <c r="O38" s="336">
        <f t="shared" si="0"/>
        <v>2</v>
      </c>
      <c r="P38" s="337">
        <f t="shared" si="1"/>
        <v>0</v>
      </c>
      <c r="Q38" s="513">
        <f>'t1'!N38</f>
        <v>1</v>
      </c>
    </row>
    <row r="39" spans="1:17" ht="13.5" customHeight="1">
      <c r="A39" s="146" t="str">
        <f>'t1'!A39</f>
        <v>POSIZIONE ECONOMICA DI ACCESSO B3</v>
      </c>
      <c r="B39" s="181" t="str">
        <f>'t1'!B39</f>
        <v>055000</v>
      </c>
      <c r="C39" s="268"/>
      <c r="D39" s="269"/>
      <c r="E39" s="268"/>
      <c r="F39" s="269">
        <v>1</v>
      </c>
      <c r="G39" s="268"/>
      <c r="H39" s="270"/>
      <c r="I39" s="380"/>
      <c r="J39" s="270"/>
      <c r="K39" s="380"/>
      <c r="L39" s="270"/>
      <c r="M39" s="271"/>
      <c r="N39" s="272"/>
      <c r="O39" s="336">
        <f t="shared" si="0"/>
        <v>0</v>
      </c>
      <c r="P39" s="337">
        <f t="shared" si="1"/>
        <v>1</v>
      </c>
      <c r="Q39" s="513">
        <f>'t1'!N39</f>
        <v>1</v>
      </c>
    </row>
    <row r="40" spans="1:17" ht="13.5" customHeight="1">
      <c r="A40" s="146" t="str">
        <f>'t1'!A40</f>
        <v>POSIZIONE ECONOMICA B3</v>
      </c>
      <c r="B40" s="181" t="str">
        <f>'t1'!B40</f>
        <v>034000</v>
      </c>
      <c r="C40" s="268"/>
      <c r="D40" s="269"/>
      <c r="E40" s="268"/>
      <c r="F40" s="269"/>
      <c r="G40" s="268"/>
      <c r="H40" s="270"/>
      <c r="I40" s="380"/>
      <c r="J40" s="270"/>
      <c r="K40" s="380"/>
      <c r="L40" s="270"/>
      <c r="M40" s="271"/>
      <c r="N40" s="272"/>
      <c r="O40" s="336">
        <f t="shared" si="0"/>
        <v>0</v>
      </c>
      <c r="P40" s="337">
        <f t="shared" si="1"/>
        <v>0</v>
      </c>
      <c r="Q40" s="513">
        <f>'t1'!N40</f>
        <v>0</v>
      </c>
    </row>
    <row r="41" spans="1:17" ht="13.5" customHeight="1">
      <c r="A41" s="146" t="str">
        <f>'t1'!A41</f>
        <v>POSIZIONE ECONOMICA B2</v>
      </c>
      <c r="B41" s="181" t="str">
        <f>'t1'!B41</f>
        <v>032000</v>
      </c>
      <c r="C41" s="268"/>
      <c r="D41" s="269"/>
      <c r="E41" s="268"/>
      <c r="F41" s="269"/>
      <c r="G41" s="268"/>
      <c r="H41" s="270"/>
      <c r="I41" s="380"/>
      <c r="J41" s="270"/>
      <c r="K41" s="380"/>
      <c r="L41" s="270"/>
      <c r="M41" s="271"/>
      <c r="N41" s="272"/>
      <c r="O41" s="336">
        <f t="shared" si="0"/>
        <v>0</v>
      </c>
      <c r="P41" s="337">
        <f t="shared" si="1"/>
        <v>0</v>
      </c>
      <c r="Q41" s="513">
        <f>'t1'!N41</f>
        <v>0</v>
      </c>
    </row>
    <row r="42" spans="1:17" ht="13.5" customHeight="1">
      <c r="A42" s="146" t="str">
        <f>'t1'!A42</f>
        <v>POSIZIONE ECONOMICA DI ACCESSO B1</v>
      </c>
      <c r="B42" s="181" t="str">
        <f>'t1'!B42</f>
        <v>054000</v>
      </c>
      <c r="C42" s="268"/>
      <c r="D42" s="269"/>
      <c r="E42" s="268"/>
      <c r="F42" s="269"/>
      <c r="G42" s="268"/>
      <c r="H42" s="270"/>
      <c r="I42" s="380"/>
      <c r="J42" s="270"/>
      <c r="K42" s="380"/>
      <c r="L42" s="270"/>
      <c r="M42" s="271"/>
      <c r="N42" s="272"/>
      <c r="O42" s="336">
        <f t="shared" si="0"/>
        <v>0</v>
      </c>
      <c r="P42" s="337">
        <f t="shared" si="1"/>
        <v>0</v>
      </c>
      <c r="Q42" s="513">
        <f>'t1'!N42</f>
        <v>0</v>
      </c>
    </row>
    <row r="43" spans="1:17" ht="13.5" customHeight="1">
      <c r="A43" s="146" t="str">
        <f>'t1'!A43</f>
        <v>POSIZIONE ECONOMICA A5</v>
      </c>
      <c r="B43" s="181" t="str">
        <f>'t1'!B43</f>
        <v>0A5000</v>
      </c>
      <c r="C43" s="268">
        <v>2</v>
      </c>
      <c r="D43" s="269"/>
      <c r="E43" s="268"/>
      <c r="F43" s="269"/>
      <c r="G43" s="268"/>
      <c r="H43" s="270"/>
      <c r="I43" s="380"/>
      <c r="J43" s="270"/>
      <c r="K43" s="380"/>
      <c r="L43" s="270"/>
      <c r="M43" s="271"/>
      <c r="N43" s="272"/>
      <c r="O43" s="336">
        <f t="shared" si="0"/>
        <v>2</v>
      </c>
      <c r="P43" s="337">
        <f t="shared" si="1"/>
        <v>0</v>
      </c>
      <c r="Q43" s="513">
        <f>'t1'!N43</f>
        <v>1</v>
      </c>
    </row>
    <row r="44" spans="1:17" ht="13.5" customHeight="1">
      <c r="A44" s="146" t="str">
        <f>'t1'!A44</f>
        <v>POSIZIONE ECONOMICA A4</v>
      </c>
      <c r="B44" s="181" t="str">
        <f>'t1'!B44</f>
        <v>028000</v>
      </c>
      <c r="C44" s="268"/>
      <c r="D44" s="269"/>
      <c r="E44" s="268"/>
      <c r="F44" s="269"/>
      <c r="G44" s="268"/>
      <c r="H44" s="270"/>
      <c r="I44" s="380"/>
      <c r="J44" s="270"/>
      <c r="K44" s="380"/>
      <c r="L44" s="270"/>
      <c r="M44" s="271"/>
      <c r="N44" s="272"/>
      <c r="O44" s="336">
        <f t="shared" si="0"/>
        <v>0</v>
      </c>
      <c r="P44" s="337">
        <f t="shared" si="1"/>
        <v>0</v>
      </c>
      <c r="Q44" s="513">
        <f>'t1'!N44</f>
        <v>0</v>
      </c>
    </row>
    <row r="45" spans="1:17" ht="13.5" customHeight="1">
      <c r="A45" s="146" t="str">
        <f>'t1'!A45</f>
        <v>POSIZIONE ECONOMICA A3</v>
      </c>
      <c r="B45" s="181" t="str">
        <f>'t1'!B45</f>
        <v>027000</v>
      </c>
      <c r="C45" s="268"/>
      <c r="D45" s="269"/>
      <c r="E45" s="268"/>
      <c r="F45" s="269"/>
      <c r="G45" s="268"/>
      <c r="H45" s="270"/>
      <c r="I45" s="380"/>
      <c r="J45" s="270"/>
      <c r="K45" s="380"/>
      <c r="L45" s="270"/>
      <c r="M45" s="271"/>
      <c r="N45" s="272"/>
      <c r="O45" s="336">
        <f t="shared" si="0"/>
        <v>0</v>
      </c>
      <c r="P45" s="337">
        <f t="shared" si="1"/>
        <v>0</v>
      </c>
      <c r="Q45" s="513">
        <f>'t1'!N45</f>
        <v>0</v>
      </c>
    </row>
    <row r="46" spans="1:17" ht="13.5" customHeight="1">
      <c r="A46" s="146" t="str">
        <f>'t1'!A46</f>
        <v>POSIZIONE ECONOMICA A2</v>
      </c>
      <c r="B46" s="181" t="str">
        <f>'t1'!B46</f>
        <v>025000</v>
      </c>
      <c r="C46" s="268"/>
      <c r="D46" s="269"/>
      <c r="E46" s="268"/>
      <c r="F46" s="269"/>
      <c r="G46" s="268"/>
      <c r="H46" s="270"/>
      <c r="I46" s="380"/>
      <c r="J46" s="270"/>
      <c r="K46" s="380"/>
      <c r="L46" s="270"/>
      <c r="M46" s="271"/>
      <c r="N46" s="272"/>
      <c r="O46" s="336">
        <f t="shared" si="0"/>
        <v>0</v>
      </c>
      <c r="P46" s="337">
        <f t="shared" si="1"/>
        <v>0</v>
      </c>
      <c r="Q46" s="513">
        <f>'t1'!N46</f>
        <v>0</v>
      </c>
    </row>
    <row r="47" spans="1:17" ht="13.5" customHeight="1">
      <c r="A47" s="146" t="str">
        <f>'t1'!A47</f>
        <v>POSIZIONE ECONOMICA DI ACCESSO A1</v>
      </c>
      <c r="B47" s="181" t="str">
        <f>'t1'!B47</f>
        <v>053000</v>
      </c>
      <c r="C47" s="268"/>
      <c r="D47" s="269"/>
      <c r="E47" s="268"/>
      <c r="F47" s="269"/>
      <c r="G47" s="268"/>
      <c r="H47" s="270"/>
      <c r="I47" s="380"/>
      <c r="J47" s="270"/>
      <c r="K47" s="380"/>
      <c r="L47" s="270"/>
      <c r="M47" s="271"/>
      <c r="N47" s="272"/>
      <c r="O47" s="336">
        <f t="shared" si="0"/>
        <v>0</v>
      </c>
      <c r="P47" s="337">
        <f t="shared" si="1"/>
        <v>0</v>
      </c>
      <c r="Q47" s="513">
        <f>'t1'!N47</f>
        <v>0</v>
      </c>
    </row>
    <row r="48" spans="1:17" ht="13.5" customHeight="1">
      <c r="A48" s="146" t="str">
        <f>'t1'!A48</f>
        <v>CONTRATTISTI (a)</v>
      </c>
      <c r="B48" s="181" t="str">
        <f>'t1'!B48</f>
        <v>000061</v>
      </c>
      <c r="C48" s="268"/>
      <c r="D48" s="269"/>
      <c r="E48" s="268"/>
      <c r="F48" s="269"/>
      <c r="G48" s="268"/>
      <c r="H48" s="270"/>
      <c r="I48" s="380"/>
      <c r="J48" s="270"/>
      <c r="K48" s="380"/>
      <c r="L48" s="270"/>
      <c r="M48" s="271"/>
      <c r="N48" s="272"/>
      <c r="O48" s="336">
        <f>SUM(C48,E48,G48,I48,K48,M48)</f>
        <v>0</v>
      </c>
      <c r="P48" s="337">
        <f>SUM(D48,F48,H48,J48,L48,N48)</f>
        <v>0</v>
      </c>
      <c r="Q48" s="513">
        <f>'t1'!N48</f>
        <v>0</v>
      </c>
    </row>
    <row r="49" spans="1:17" ht="13.5" customHeight="1" thickBot="1">
      <c r="A49" s="146" t="str">
        <f>'t1'!A49</f>
        <v>COLLABORATORE A T.D. ART. 90 TUEL (b)</v>
      </c>
      <c r="B49" s="181" t="str">
        <f>'t1'!B49</f>
        <v>000096</v>
      </c>
      <c r="C49" s="268"/>
      <c r="D49" s="269"/>
      <c r="E49" s="268"/>
      <c r="F49" s="269"/>
      <c r="G49" s="268"/>
      <c r="H49" s="270"/>
      <c r="I49" s="380"/>
      <c r="J49" s="270"/>
      <c r="K49" s="380"/>
      <c r="L49" s="270"/>
      <c r="M49" s="271"/>
      <c r="N49" s="272"/>
      <c r="O49" s="336">
        <f t="shared" si="0"/>
        <v>0</v>
      </c>
      <c r="P49" s="337">
        <f t="shared" si="1"/>
        <v>0</v>
      </c>
      <c r="Q49" s="513">
        <f>'t1'!N49</f>
        <v>0</v>
      </c>
    </row>
    <row r="50" spans="1:16" ht="12" customHeight="1" thickBot="1" thickTop="1">
      <c r="A50" s="43" t="s">
        <v>35</v>
      </c>
      <c r="B50" s="44"/>
      <c r="C50" s="338">
        <f aca="true" t="shared" si="2" ref="C50:P50">SUM(C6:C49)</f>
        <v>5</v>
      </c>
      <c r="D50" s="339">
        <f t="shared" si="2"/>
        <v>7</v>
      </c>
      <c r="E50" s="338">
        <f t="shared" si="2"/>
        <v>12</v>
      </c>
      <c r="F50" s="339">
        <f t="shared" si="2"/>
        <v>36</v>
      </c>
      <c r="G50" s="338">
        <f t="shared" si="2"/>
        <v>2</v>
      </c>
      <c r="H50" s="339">
        <f t="shared" si="2"/>
        <v>3</v>
      </c>
      <c r="I50" s="381">
        <f>SUM(I6:I49)</f>
        <v>13</v>
      </c>
      <c r="J50" s="339">
        <f>SUM(J6:J49)</f>
        <v>38</v>
      </c>
      <c r="K50" s="381">
        <f>SUM(K6:K49)</f>
        <v>0</v>
      </c>
      <c r="L50" s="339">
        <f>SUM(L6:L49)</f>
        <v>0</v>
      </c>
      <c r="M50" s="382">
        <f t="shared" si="2"/>
        <v>0</v>
      </c>
      <c r="N50" s="339">
        <f t="shared" si="2"/>
        <v>1</v>
      </c>
      <c r="O50" s="338">
        <f t="shared" si="2"/>
        <v>32</v>
      </c>
      <c r="P50" s="339">
        <f t="shared" si="2"/>
        <v>85</v>
      </c>
    </row>
    <row r="51" spans="1:20" ht="18" customHeight="1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0"/>
      <c r="P51" s="45"/>
      <c r="Q51" s="45"/>
      <c r="R51" s="45"/>
      <c r="S51" s="45"/>
      <c r="T51" s="45"/>
    </row>
    <row r="52" spans="1:2" s="5" customFormat="1" ht="11.25">
      <c r="A52" s="25" t="str">
        <f>'t1'!$A$202</f>
        <v>(b) cfr." istruzioni generali e specifiche di comparto" e "glossario"</v>
      </c>
      <c r="B52" s="7"/>
    </row>
  </sheetData>
  <sheetProtection password="EA98" sheet="1" formatColumns="0" selectLockedCells="1"/>
  <mergeCells count="6">
    <mergeCell ref="M3:P3"/>
    <mergeCell ref="A1:N1"/>
    <mergeCell ref="G4:H4"/>
    <mergeCell ref="I4:J4"/>
    <mergeCell ref="M4:N4"/>
    <mergeCell ref="K4:L4"/>
  </mergeCells>
  <conditionalFormatting sqref="A6:P49">
    <cfRule type="expression" priority="1" dxfId="0" stopIfTrue="1">
      <formula>$Q6&gt;0</formula>
    </cfRule>
  </conditionalFormatting>
  <printOptions horizontalCentered="1" verticalCentered="1"/>
  <pageMargins left="0" right="0" top="0.1968503937007874" bottom="0.15748031496062992" header="0.1968503937007874" footer="0.15748031496062992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BD54"/>
  <sheetViews>
    <sheetView showGridLines="0" zoomScalePageLayoutView="0" workbookViewId="0" topLeftCell="A1">
      <pane xSplit="2" ySplit="7" topLeftCell="AP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X14" sqref="AX14"/>
    </sheetView>
  </sheetViews>
  <sheetFormatPr defaultColWidth="10.66015625" defaultRowHeight="10.5"/>
  <cols>
    <col min="1" max="1" width="43.5" style="30" customWidth="1"/>
    <col min="2" max="2" width="8.83203125" style="34" customWidth="1"/>
    <col min="3" max="6" width="11.33203125" style="30" hidden="1" customWidth="1"/>
    <col min="7" max="10" width="10.33203125" style="30" hidden="1" customWidth="1"/>
    <col min="11" max="14" width="0" style="30" hidden="1" customWidth="1"/>
    <col min="15" max="20" width="9.33203125" style="30" hidden="1" customWidth="1"/>
    <col min="21" max="33" width="0" style="30" hidden="1" customWidth="1"/>
    <col min="34" max="37" width="11.33203125" style="30" customWidth="1"/>
    <col min="38" max="41" width="10.33203125" style="30" customWidth="1"/>
    <col min="42" max="45" width="10.66015625" style="30" customWidth="1"/>
    <col min="46" max="51" width="9.33203125" style="30" customWidth="1"/>
    <col min="52" max="53" width="10.66015625" style="30" customWidth="1"/>
    <col min="54" max="54" width="0" style="30" hidden="1" customWidth="1"/>
    <col min="55" max="16384" width="10.66015625" style="30" customWidth="1"/>
  </cols>
  <sheetData>
    <row r="1" spans="1:56" s="5" customFormat="1" ht="43.5" customHeight="1">
      <c r="A1" s="539" t="str">
        <f>'t1'!A1</f>
        <v>COMPARTO REGIONI ED AUTONOMIE LOCALI - anno 2015</v>
      </c>
      <c r="B1" s="539"/>
      <c r="C1" s="539"/>
      <c r="D1" s="539"/>
      <c r="E1" s="539"/>
      <c r="F1" s="539"/>
      <c r="G1" s="539"/>
      <c r="H1" s="539"/>
      <c r="I1" s="539"/>
      <c r="J1" s="539"/>
      <c r="K1" s="30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AP1" s="302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1:41" ht="30" customHeight="1" thickBot="1">
      <c r="A2" s="27"/>
      <c r="B2" s="28"/>
      <c r="C2" s="29"/>
      <c r="D2" s="29"/>
      <c r="E2" s="29"/>
      <c r="F2" s="29"/>
      <c r="G2" s="606"/>
      <c r="H2" s="606"/>
      <c r="I2" s="606"/>
      <c r="J2" s="606"/>
      <c r="AH2" s="29"/>
      <c r="AI2" s="29"/>
      <c r="AJ2" s="29"/>
      <c r="AK2" s="29"/>
      <c r="AL2" s="606"/>
      <c r="AM2" s="606"/>
      <c r="AN2" s="606"/>
      <c r="AO2" s="606"/>
    </row>
    <row r="3" spans="1:53" ht="15.75" customHeight="1" thickBot="1">
      <c r="A3" s="245"/>
      <c r="B3" s="250"/>
      <c r="C3" s="251" t="s">
        <v>139</v>
      </c>
      <c r="D3" s="251"/>
      <c r="E3" s="251"/>
      <c r="F3" s="251"/>
      <c r="G3" s="251"/>
      <c r="H3" s="252"/>
      <c r="I3" s="251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AH3" s="251" t="s">
        <v>139</v>
      </c>
      <c r="AI3" s="251"/>
      <c r="AJ3" s="251"/>
      <c r="AK3" s="251"/>
      <c r="AL3" s="251"/>
      <c r="AM3" s="252"/>
      <c r="AN3" s="251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</row>
    <row r="4" spans="1:53" ht="37.5" customHeight="1" thickTop="1">
      <c r="A4" s="31" t="s">
        <v>87</v>
      </c>
      <c r="B4" s="32" t="s">
        <v>31</v>
      </c>
      <c r="C4" s="361" t="s">
        <v>37</v>
      </c>
      <c r="D4" s="362"/>
      <c r="E4" s="645" t="s">
        <v>309</v>
      </c>
      <c r="F4" s="646"/>
      <c r="G4" s="647" t="s">
        <v>383</v>
      </c>
      <c r="H4" s="629"/>
      <c r="I4" s="647" t="s">
        <v>308</v>
      </c>
      <c r="J4" s="629"/>
      <c r="K4" s="648" t="s">
        <v>307</v>
      </c>
      <c r="L4" s="629"/>
      <c r="M4" s="649" t="s">
        <v>306</v>
      </c>
      <c r="N4" s="629"/>
      <c r="O4" s="649" t="s">
        <v>270</v>
      </c>
      <c r="P4" s="629"/>
      <c r="Q4" s="649" t="s">
        <v>133</v>
      </c>
      <c r="R4" s="629"/>
      <c r="S4" s="649" t="s">
        <v>29</v>
      </c>
      <c r="T4" s="629"/>
      <c r="U4" s="301" t="s">
        <v>35</v>
      </c>
      <c r="V4" s="300"/>
      <c r="AH4" s="361" t="s">
        <v>37</v>
      </c>
      <c r="AI4" s="362"/>
      <c r="AJ4" s="645" t="s">
        <v>309</v>
      </c>
      <c r="AK4" s="646"/>
      <c r="AL4" s="647" t="s">
        <v>383</v>
      </c>
      <c r="AM4" s="629"/>
      <c r="AN4" s="647" t="s">
        <v>308</v>
      </c>
      <c r="AO4" s="629"/>
      <c r="AP4" s="648" t="s">
        <v>307</v>
      </c>
      <c r="AQ4" s="629"/>
      <c r="AR4" s="649" t="s">
        <v>306</v>
      </c>
      <c r="AS4" s="629"/>
      <c r="AT4" s="649" t="s">
        <v>270</v>
      </c>
      <c r="AU4" s="629"/>
      <c r="AV4" s="649" t="s">
        <v>133</v>
      </c>
      <c r="AW4" s="629"/>
      <c r="AX4" s="649" t="s">
        <v>29</v>
      </c>
      <c r="AY4" s="629"/>
      <c r="AZ4" s="301" t="s">
        <v>35</v>
      </c>
      <c r="BA4" s="300"/>
    </row>
    <row r="5" spans="1:53" ht="11.25">
      <c r="A5" s="519" t="s">
        <v>469</v>
      </c>
      <c r="B5" s="32"/>
      <c r="C5" s="643" t="s">
        <v>174</v>
      </c>
      <c r="D5" s="644"/>
      <c r="E5" s="643" t="s">
        <v>310</v>
      </c>
      <c r="F5" s="644"/>
      <c r="G5" s="643" t="s">
        <v>382</v>
      </c>
      <c r="H5" s="644"/>
      <c r="I5" s="643" t="s">
        <v>311</v>
      </c>
      <c r="J5" s="644"/>
      <c r="K5" s="643" t="s">
        <v>312</v>
      </c>
      <c r="L5" s="644"/>
      <c r="M5" s="641" t="s">
        <v>313</v>
      </c>
      <c r="N5" s="642"/>
      <c r="O5" s="641" t="s">
        <v>175</v>
      </c>
      <c r="P5" s="642"/>
      <c r="Q5" s="641" t="s">
        <v>176</v>
      </c>
      <c r="R5" s="642"/>
      <c r="S5" s="641" t="s">
        <v>235</v>
      </c>
      <c r="T5" s="642"/>
      <c r="U5" s="303"/>
      <c r="V5" s="343"/>
      <c r="AH5" s="643" t="s">
        <v>174</v>
      </c>
      <c r="AI5" s="644"/>
      <c r="AJ5" s="643" t="s">
        <v>310</v>
      </c>
      <c r="AK5" s="644"/>
      <c r="AL5" s="643" t="s">
        <v>382</v>
      </c>
      <c r="AM5" s="644"/>
      <c r="AN5" s="643" t="s">
        <v>311</v>
      </c>
      <c r="AO5" s="644"/>
      <c r="AP5" s="643" t="s">
        <v>312</v>
      </c>
      <c r="AQ5" s="644"/>
      <c r="AR5" s="641" t="s">
        <v>313</v>
      </c>
      <c r="AS5" s="642"/>
      <c r="AT5" s="641" t="s">
        <v>175</v>
      </c>
      <c r="AU5" s="642"/>
      <c r="AV5" s="641" t="s">
        <v>176</v>
      </c>
      <c r="AW5" s="642"/>
      <c r="AX5" s="641" t="s">
        <v>235</v>
      </c>
      <c r="AY5" s="642"/>
      <c r="AZ5" s="303"/>
      <c r="BA5" s="343"/>
    </row>
    <row r="6" spans="1:53" ht="12" customHeight="1">
      <c r="A6" s="31"/>
      <c r="B6" s="32"/>
      <c r="C6" s="223" t="s">
        <v>33</v>
      </c>
      <c r="D6" s="304" t="s">
        <v>34</v>
      </c>
      <c r="E6" s="223" t="s">
        <v>33</v>
      </c>
      <c r="F6" s="304" t="s">
        <v>34</v>
      </c>
      <c r="G6" s="223" t="s">
        <v>33</v>
      </c>
      <c r="H6" s="304" t="s">
        <v>34</v>
      </c>
      <c r="I6" s="223" t="s">
        <v>33</v>
      </c>
      <c r="J6" s="304" t="s">
        <v>34</v>
      </c>
      <c r="K6" s="223" t="s">
        <v>33</v>
      </c>
      <c r="L6" s="304" t="s">
        <v>34</v>
      </c>
      <c r="M6" s="223" t="s">
        <v>33</v>
      </c>
      <c r="N6" s="304" t="s">
        <v>34</v>
      </c>
      <c r="O6" s="223" t="s">
        <v>33</v>
      </c>
      <c r="P6" s="435" t="s">
        <v>34</v>
      </c>
      <c r="Q6" s="223" t="s">
        <v>33</v>
      </c>
      <c r="R6" s="435" t="s">
        <v>34</v>
      </c>
      <c r="S6" s="223" t="s">
        <v>33</v>
      </c>
      <c r="T6" s="432" t="s">
        <v>34</v>
      </c>
      <c r="U6" s="223" t="s">
        <v>33</v>
      </c>
      <c r="V6" s="304" t="s">
        <v>34</v>
      </c>
      <c r="AH6" s="223" t="s">
        <v>33</v>
      </c>
      <c r="AI6" s="304" t="s">
        <v>34</v>
      </c>
      <c r="AJ6" s="223" t="s">
        <v>33</v>
      </c>
      <c r="AK6" s="304" t="s">
        <v>34</v>
      </c>
      <c r="AL6" s="223" t="s">
        <v>33</v>
      </c>
      <c r="AM6" s="304" t="s">
        <v>34</v>
      </c>
      <c r="AN6" s="223" t="s">
        <v>33</v>
      </c>
      <c r="AO6" s="304" t="s">
        <v>34</v>
      </c>
      <c r="AP6" s="223" t="s">
        <v>33</v>
      </c>
      <c r="AQ6" s="304" t="s">
        <v>34</v>
      </c>
      <c r="AR6" s="223" t="s">
        <v>33</v>
      </c>
      <c r="AS6" s="304" t="s">
        <v>34</v>
      </c>
      <c r="AT6" s="223" t="s">
        <v>33</v>
      </c>
      <c r="AU6" s="435" t="s">
        <v>34</v>
      </c>
      <c r="AV6" s="223" t="s">
        <v>33</v>
      </c>
      <c r="AW6" s="435" t="s">
        <v>34</v>
      </c>
      <c r="AX6" s="223" t="s">
        <v>33</v>
      </c>
      <c r="AY6" s="432" t="s">
        <v>34</v>
      </c>
      <c r="AZ6" s="223" t="s">
        <v>33</v>
      </c>
      <c r="BA6" s="304" t="s">
        <v>34</v>
      </c>
    </row>
    <row r="7" spans="1:53" s="235" customFormat="1" ht="9" thickBot="1">
      <c r="A7" s="232"/>
      <c r="B7" s="350"/>
      <c r="C7" s="233" t="s">
        <v>38</v>
      </c>
      <c r="D7" s="234" t="s">
        <v>38</v>
      </c>
      <c r="E7" s="233" t="s">
        <v>38</v>
      </c>
      <c r="F7" s="234" t="s">
        <v>38</v>
      </c>
      <c r="G7" s="233" t="s">
        <v>38</v>
      </c>
      <c r="H7" s="234" t="s">
        <v>38</v>
      </c>
      <c r="I7" s="233" t="s">
        <v>38</v>
      </c>
      <c r="J7" s="234" t="s">
        <v>38</v>
      </c>
      <c r="K7" s="233" t="s">
        <v>38</v>
      </c>
      <c r="L7" s="234" t="s">
        <v>38</v>
      </c>
      <c r="M7" s="233" t="s">
        <v>38</v>
      </c>
      <c r="N7" s="234" t="s">
        <v>38</v>
      </c>
      <c r="O7" s="233" t="s">
        <v>38</v>
      </c>
      <c r="P7" s="436" t="s">
        <v>38</v>
      </c>
      <c r="Q7" s="233" t="s">
        <v>38</v>
      </c>
      <c r="R7" s="436" t="s">
        <v>38</v>
      </c>
      <c r="S7" s="233" t="s">
        <v>38</v>
      </c>
      <c r="T7" s="436" t="s">
        <v>38</v>
      </c>
      <c r="U7" s="439" t="s">
        <v>38</v>
      </c>
      <c r="V7" s="391" t="s">
        <v>38</v>
      </c>
      <c r="AH7" s="233" t="s">
        <v>38</v>
      </c>
      <c r="AI7" s="234" t="s">
        <v>38</v>
      </c>
      <c r="AJ7" s="233" t="s">
        <v>38</v>
      </c>
      <c r="AK7" s="234" t="s">
        <v>38</v>
      </c>
      <c r="AL7" s="233" t="s">
        <v>38</v>
      </c>
      <c r="AM7" s="234" t="s">
        <v>38</v>
      </c>
      <c r="AN7" s="233" t="s">
        <v>38</v>
      </c>
      <c r="AO7" s="234" t="s">
        <v>38</v>
      </c>
      <c r="AP7" s="233" t="s">
        <v>38</v>
      </c>
      <c r="AQ7" s="234" t="s">
        <v>38</v>
      </c>
      <c r="AR7" s="233" t="s">
        <v>38</v>
      </c>
      <c r="AS7" s="234" t="s">
        <v>38</v>
      </c>
      <c r="AT7" s="233" t="s">
        <v>38</v>
      </c>
      <c r="AU7" s="436" t="s">
        <v>38</v>
      </c>
      <c r="AV7" s="233" t="s">
        <v>38</v>
      </c>
      <c r="AW7" s="436" t="s">
        <v>38</v>
      </c>
      <c r="AX7" s="233" t="s">
        <v>38</v>
      </c>
      <c r="AY7" s="436" t="s">
        <v>38</v>
      </c>
      <c r="AZ7" s="439" t="s">
        <v>38</v>
      </c>
      <c r="BA7" s="391" t="s">
        <v>38</v>
      </c>
    </row>
    <row r="8" spans="1:54" ht="12.75" customHeight="1" thickTop="1">
      <c r="A8" s="146" t="str">
        <f>'t1'!A6</f>
        <v>SEGRETARIO A</v>
      </c>
      <c r="B8" s="181" t="str">
        <f>'t1'!B6</f>
        <v>0D0102</v>
      </c>
      <c r="C8" s="535">
        <f>ROUND(AH8,0)</f>
        <v>0</v>
      </c>
      <c r="D8" s="536">
        <f aca="true" t="shared" si="0" ref="D8:D51">ROUND(AI8,0)</f>
        <v>0</v>
      </c>
      <c r="E8" s="535">
        <f aca="true" t="shared" si="1" ref="E8:E51">ROUND(AJ8,0)</f>
        <v>0</v>
      </c>
      <c r="F8" s="536">
        <f aca="true" t="shared" si="2" ref="F8:F51">ROUND(AK8,0)</f>
        <v>0</v>
      </c>
      <c r="G8" s="535">
        <f aca="true" t="shared" si="3" ref="G8:G51">ROUND(AL8,0)</f>
        <v>0</v>
      </c>
      <c r="H8" s="536">
        <f aca="true" t="shared" si="4" ref="H8:H51">ROUND(AM8,0)</f>
        <v>0</v>
      </c>
      <c r="I8" s="535">
        <f aca="true" t="shared" si="5" ref="I8:I51">ROUND(AN8,0)</f>
        <v>0</v>
      </c>
      <c r="J8" s="536">
        <f aca="true" t="shared" si="6" ref="J8:J51">ROUND(AO8,0)</f>
        <v>0</v>
      </c>
      <c r="K8" s="535">
        <f aca="true" t="shared" si="7" ref="K8:K51">ROUND(AP8,0)</f>
        <v>0</v>
      </c>
      <c r="L8" s="536">
        <f aca="true" t="shared" si="8" ref="L8:L51">ROUND(AQ8,0)</f>
        <v>0</v>
      </c>
      <c r="M8" s="535">
        <f aca="true" t="shared" si="9" ref="M8:M51">ROUND(AR8,0)</f>
        <v>0</v>
      </c>
      <c r="N8" s="536">
        <f aca="true" t="shared" si="10" ref="N8:N51">ROUND(AS8,0)</f>
        <v>0</v>
      </c>
      <c r="O8" s="535">
        <f aca="true" t="shared" si="11" ref="O8:O51">ROUND(AT8,0)</f>
        <v>0</v>
      </c>
      <c r="P8" s="537">
        <f aca="true" t="shared" si="12" ref="P8:P51">ROUND(AU8,0)</f>
        <v>0</v>
      </c>
      <c r="Q8" s="535">
        <f aca="true" t="shared" si="13" ref="Q8:Q51">ROUND(AV8,0)</f>
        <v>0</v>
      </c>
      <c r="R8" s="537">
        <f aca="true" t="shared" si="14" ref="R8:R51">ROUND(AW8,0)</f>
        <v>0</v>
      </c>
      <c r="S8" s="535">
        <f aca="true" t="shared" si="15" ref="S8:S51">ROUND(AX8,0)</f>
        <v>0</v>
      </c>
      <c r="T8" s="538">
        <f aca="true" t="shared" si="16" ref="T8:T51">ROUND(AY8,0)</f>
        <v>0</v>
      </c>
      <c r="U8" s="514">
        <f>SUM(C8,E8,G8,I8,K8,M8,O8,Q8,S8)</f>
        <v>0</v>
      </c>
      <c r="V8" s="515">
        <f>SUM(D8,F8,H8,J8,L8,N8,P8,R8,T8)</f>
        <v>0</v>
      </c>
      <c r="W8" s="516">
        <f>'t1'!N6</f>
        <v>0</v>
      </c>
      <c r="AH8" s="221"/>
      <c r="AI8" s="222"/>
      <c r="AJ8" s="221"/>
      <c r="AK8" s="222"/>
      <c r="AL8" s="221"/>
      <c r="AM8" s="222"/>
      <c r="AN8" s="221"/>
      <c r="AO8" s="222"/>
      <c r="AP8" s="221"/>
      <c r="AQ8" s="222"/>
      <c r="AR8" s="221"/>
      <c r="AS8" s="222"/>
      <c r="AT8" s="221"/>
      <c r="AU8" s="437"/>
      <c r="AV8" s="221"/>
      <c r="AW8" s="437"/>
      <c r="AX8" s="221"/>
      <c r="AY8" s="433"/>
      <c r="AZ8" s="514">
        <f>SUM(AH8,AJ8,AL8,AN8,AP8,AR8,AT8,AV8,AX8)</f>
        <v>0</v>
      </c>
      <c r="BA8" s="515">
        <f>SUM(AI8,AK8,AM8,AO8,AQ8,AS8,AU8,AW8,AY8)</f>
        <v>0</v>
      </c>
      <c r="BB8" s="516">
        <f>'t1'!AS6</f>
        <v>0</v>
      </c>
    </row>
    <row r="9" spans="1:54" ht="12.75" customHeight="1">
      <c r="A9" s="146" t="str">
        <f>'t1'!A7</f>
        <v>SEGRETARIO B</v>
      </c>
      <c r="B9" s="181" t="str">
        <f>'t1'!B7</f>
        <v>0D0103</v>
      </c>
      <c r="C9" s="535">
        <f aca="true" t="shared" si="17" ref="C9:C51">ROUND(AH9,0)</f>
        <v>0</v>
      </c>
      <c r="D9" s="536">
        <f t="shared" si="0"/>
        <v>0</v>
      </c>
      <c r="E9" s="535">
        <f t="shared" si="1"/>
        <v>0</v>
      </c>
      <c r="F9" s="536">
        <f t="shared" si="2"/>
        <v>0</v>
      </c>
      <c r="G9" s="535">
        <f t="shared" si="3"/>
        <v>0</v>
      </c>
      <c r="H9" s="536">
        <f t="shared" si="4"/>
        <v>0</v>
      </c>
      <c r="I9" s="535">
        <f t="shared" si="5"/>
        <v>0</v>
      </c>
      <c r="J9" s="536">
        <f t="shared" si="6"/>
        <v>0</v>
      </c>
      <c r="K9" s="535">
        <f t="shared" si="7"/>
        <v>0</v>
      </c>
      <c r="L9" s="536">
        <f t="shared" si="8"/>
        <v>0</v>
      </c>
      <c r="M9" s="535">
        <f t="shared" si="9"/>
        <v>0</v>
      </c>
      <c r="N9" s="536">
        <f t="shared" si="10"/>
        <v>0</v>
      </c>
      <c r="O9" s="535">
        <f t="shared" si="11"/>
        <v>0</v>
      </c>
      <c r="P9" s="537">
        <f t="shared" si="12"/>
        <v>0</v>
      </c>
      <c r="Q9" s="535">
        <f t="shared" si="13"/>
        <v>0</v>
      </c>
      <c r="R9" s="537">
        <f t="shared" si="14"/>
        <v>0</v>
      </c>
      <c r="S9" s="535">
        <f t="shared" si="15"/>
        <v>0</v>
      </c>
      <c r="T9" s="538">
        <f t="shared" si="16"/>
        <v>0</v>
      </c>
      <c r="U9" s="390">
        <f aca="true" t="shared" si="18" ref="U9:U51">SUM(C9,E9,G9,I9,K9,M9,O9,Q9,S9)</f>
        <v>0</v>
      </c>
      <c r="V9" s="392">
        <f aca="true" t="shared" si="19" ref="V9:V51">SUM(D9,F9,H9,J9,L9,N9,P9,R9,T9)</f>
        <v>0</v>
      </c>
      <c r="W9" s="516">
        <f>'t1'!N7</f>
        <v>0</v>
      </c>
      <c r="AH9" s="221"/>
      <c r="AI9" s="222"/>
      <c r="AJ9" s="221"/>
      <c r="AK9" s="222"/>
      <c r="AL9" s="221"/>
      <c r="AM9" s="222"/>
      <c r="AN9" s="221"/>
      <c r="AO9" s="222"/>
      <c r="AP9" s="221"/>
      <c r="AQ9" s="222"/>
      <c r="AR9" s="221"/>
      <c r="AS9" s="222"/>
      <c r="AT9" s="221"/>
      <c r="AU9" s="437"/>
      <c r="AV9" s="221"/>
      <c r="AW9" s="437"/>
      <c r="AX9" s="221"/>
      <c r="AY9" s="433"/>
      <c r="AZ9" s="390">
        <f aca="true" t="shared" si="20" ref="AZ9:AZ49">SUM(AH9,AJ9,AL9,AN9,AP9,AR9,AT9,AV9,AX9)</f>
        <v>0</v>
      </c>
      <c r="BA9" s="392">
        <f aca="true" t="shared" si="21" ref="BA9:BA49">SUM(AI9,AK9,AM9,AO9,AQ9,AS9,AU9,AW9,AY9)</f>
        <v>0</v>
      </c>
      <c r="BB9" s="516">
        <f>'t1'!AS7</f>
        <v>0</v>
      </c>
    </row>
    <row r="10" spans="1:54" ht="12.75" customHeight="1">
      <c r="A10" s="146" t="str">
        <f>'t1'!A8</f>
        <v>SEGRETARIO C</v>
      </c>
      <c r="B10" s="181" t="str">
        <f>'t1'!B8</f>
        <v>0D0485</v>
      </c>
      <c r="C10" s="535">
        <f t="shared" si="17"/>
        <v>0</v>
      </c>
      <c r="D10" s="536">
        <f t="shared" si="0"/>
        <v>0</v>
      </c>
      <c r="E10" s="535">
        <f t="shared" si="1"/>
        <v>0</v>
      </c>
      <c r="F10" s="536">
        <f t="shared" si="2"/>
        <v>0</v>
      </c>
      <c r="G10" s="535">
        <f t="shared" si="3"/>
        <v>0</v>
      </c>
      <c r="H10" s="536">
        <f t="shared" si="4"/>
        <v>0</v>
      </c>
      <c r="I10" s="535">
        <f t="shared" si="5"/>
        <v>0</v>
      </c>
      <c r="J10" s="536">
        <f t="shared" si="6"/>
        <v>0</v>
      </c>
      <c r="K10" s="535">
        <f t="shared" si="7"/>
        <v>0</v>
      </c>
      <c r="L10" s="536">
        <f t="shared" si="8"/>
        <v>0</v>
      </c>
      <c r="M10" s="535">
        <f t="shared" si="9"/>
        <v>0</v>
      </c>
      <c r="N10" s="536">
        <f t="shared" si="10"/>
        <v>0</v>
      </c>
      <c r="O10" s="535">
        <f t="shared" si="11"/>
        <v>0</v>
      </c>
      <c r="P10" s="537">
        <f t="shared" si="12"/>
        <v>0</v>
      </c>
      <c r="Q10" s="535">
        <f t="shared" si="13"/>
        <v>0</v>
      </c>
      <c r="R10" s="537">
        <f t="shared" si="14"/>
        <v>0</v>
      </c>
      <c r="S10" s="535">
        <f t="shared" si="15"/>
        <v>0</v>
      </c>
      <c r="T10" s="538">
        <f t="shared" si="16"/>
        <v>0</v>
      </c>
      <c r="U10" s="390">
        <f t="shared" si="18"/>
        <v>0</v>
      </c>
      <c r="V10" s="392">
        <f t="shared" si="19"/>
        <v>0</v>
      </c>
      <c r="W10" s="516">
        <f>'t1'!N8</f>
        <v>0</v>
      </c>
      <c r="AH10" s="221"/>
      <c r="AI10" s="222"/>
      <c r="AJ10" s="221"/>
      <c r="AK10" s="222"/>
      <c r="AL10" s="221"/>
      <c r="AM10" s="222"/>
      <c r="AN10" s="221"/>
      <c r="AO10" s="222"/>
      <c r="AP10" s="221"/>
      <c r="AQ10" s="222"/>
      <c r="AR10" s="221"/>
      <c r="AS10" s="222"/>
      <c r="AT10" s="221"/>
      <c r="AU10" s="437"/>
      <c r="AV10" s="221"/>
      <c r="AW10" s="437"/>
      <c r="AX10" s="221"/>
      <c r="AY10" s="433"/>
      <c r="AZ10" s="390">
        <f t="shared" si="20"/>
        <v>0</v>
      </c>
      <c r="BA10" s="392">
        <f t="shared" si="21"/>
        <v>0</v>
      </c>
      <c r="BB10" s="516">
        <f>'t1'!AS8</f>
        <v>0</v>
      </c>
    </row>
    <row r="11" spans="1:54" ht="12.75" customHeight="1">
      <c r="A11" s="146" t="str">
        <f>'t1'!A9</f>
        <v>SEGRETARIO GENERALE CCIAA</v>
      </c>
      <c r="B11" s="181" t="str">
        <f>'t1'!B9</f>
        <v>0D0104</v>
      </c>
      <c r="C11" s="535">
        <f t="shared" si="17"/>
        <v>31</v>
      </c>
      <c r="D11" s="536">
        <f t="shared" si="0"/>
        <v>0</v>
      </c>
      <c r="E11" s="535">
        <f t="shared" si="1"/>
        <v>0</v>
      </c>
      <c r="F11" s="536">
        <f t="shared" si="2"/>
        <v>0</v>
      </c>
      <c r="G11" s="535">
        <f t="shared" si="3"/>
        <v>0</v>
      </c>
      <c r="H11" s="536">
        <f t="shared" si="4"/>
        <v>0</v>
      </c>
      <c r="I11" s="535">
        <f t="shared" si="5"/>
        <v>0</v>
      </c>
      <c r="J11" s="536">
        <f t="shared" si="6"/>
        <v>0</v>
      </c>
      <c r="K11" s="535">
        <f t="shared" si="7"/>
        <v>0</v>
      </c>
      <c r="L11" s="536">
        <f t="shared" si="8"/>
        <v>0</v>
      </c>
      <c r="M11" s="535">
        <f t="shared" si="9"/>
        <v>0</v>
      </c>
      <c r="N11" s="536">
        <f t="shared" si="10"/>
        <v>0</v>
      </c>
      <c r="O11" s="535">
        <f t="shared" si="11"/>
        <v>0</v>
      </c>
      <c r="P11" s="537">
        <f t="shared" si="12"/>
        <v>0</v>
      </c>
      <c r="Q11" s="535">
        <f t="shared" si="13"/>
        <v>0</v>
      </c>
      <c r="R11" s="537">
        <f t="shared" si="14"/>
        <v>0</v>
      </c>
      <c r="S11" s="535">
        <f t="shared" si="15"/>
        <v>4</v>
      </c>
      <c r="T11" s="538">
        <f t="shared" si="16"/>
        <v>0</v>
      </c>
      <c r="U11" s="390">
        <f t="shared" si="18"/>
        <v>35</v>
      </c>
      <c r="V11" s="392">
        <f t="shared" si="19"/>
        <v>0</v>
      </c>
      <c r="W11" s="516">
        <f>'t1'!N9</f>
        <v>1</v>
      </c>
      <c r="AH11" s="221">
        <v>31</v>
      </c>
      <c r="AI11" s="222"/>
      <c r="AJ11" s="221">
        <v>0</v>
      </c>
      <c r="AK11" s="222"/>
      <c r="AL11" s="221"/>
      <c r="AM11" s="222"/>
      <c r="AN11" s="221"/>
      <c r="AO11" s="222"/>
      <c r="AP11" s="221"/>
      <c r="AQ11" s="222"/>
      <c r="AR11" s="221"/>
      <c r="AS11" s="222"/>
      <c r="AT11" s="221"/>
      <c r="AU11" s="437"/>
      <c r="AV11" s="221"/>
      <c r="AW11" s="437"/>
      <c r="AX11" s="221">
        <v>4</v>
      </c>
      <c r="AY11" s="433"/>
      <c r="AZ11" s="390">
        <f t="shared" si="20"/>
        <v>35</v>
      </c>
      <c r="BA11" s="392">
        <f t="shared" si="21"/>
        <v>0</v>
      </c>
      <c r="BB11" s="516">
        <f>'t1'!AS9</f>
        <v>0</v>
      </c>
    </row>
    <row r="12" spans="1:54" ht="12.75" customHeight="1">
      <c r="A12" s="146" t="str">
        <f>'t1'!A10</f>
        <v>DIRETTORE  GENERALE</v>
      </c>
      <c r="B12" s="181" t="str">
        <f>'t1'!B10</f>
        <v>0D0097</v>
      </c>
      <c r="C12" s="535">
        <f t="shared" si="17"/>
        <v>0</v>
      </c>
      <c r="D12" s="536">
        <f t="shared" si="0"/>
        <v>0</v>
      </c>
      <c r="E12" s="535">
        <f t="shared" si="1"/>
        <v>0</v>
      </c>
      <c r="F12" s="536">
        <f t="shared" si="2"/>
        <v>0</v>
      </c>
      <c r="G12" s="535">
        <f t="shared" si="3"/>
        <v>0</v>
      </c>
      <c r="H12" s="536">
        <f t="shared" si="4"/>
        <v>0</v>
      </c>
      <c r="I12" s="535">
        <f t="shared" si="5"/>
        <v>0</v>
      </c>
      <c r="J12" s="536">
        <f t="shared" si="6"/>
        <v>0</v>
      </c>
      <c r="K12" s="535">
        <f t="shared" si="7"/>
        <v>0</v>
      </c>
      <c r="L12" s="536">
        <f t="shared" si="8"/>
        <v>0</v>
      </c>
      <c r="M12" s="535">
        <f t="shared" si="9"/>
        <v>0</v>
      </c>
      <c r="N12" s="536">
        <f t="shared" si="10"/>
        <v>0</v>
      </c>
      <c r="O12" s="535">
        <f t="shared" si="11"/>
        <v>0</v>
      </c>
      <c r="P12" s="537">
        <f t="shared" si="12"/>
        <v>0</v>
      </c>
      <c r="Q12" s="535">
        <f t="shared" si="13"/>
        <v>0</v>
      </c>
      <c r="R12" s="537">
        <f t="shared" si="14"/>
        <v>0</v>
      </c>
      <c r="S12" s="535">
        <f t="shared" si="15"/>
        <v>0</v>
      </c>
      <c r="T12" s="538">
        <f t="shared" si="16"/>
        <v>0</v>
      </c>
      <c r="U12" s="390">
        <f t="shared" si="18"/>
        <v>0</v>
      </c>
      <c r="V12" s="392">
        <f t="shared" si="19"/>
        <v>0</v>
      </c>
      <c r="W12" s="516">
        <f>'t1'!N10</f>
        <v>0</v>
      </c>
      <c r="AH12" s="221"/>
      <c r="AI12" s="222"/>
      <c r="AJ12" s="221"/>
      <c r="AK12" s="222"/>
      <c r="AL12" s="221"/>
      <c r="AM12" s="222"/>
      <c r="AN12" s="221"/>
      <c r="AO12" s="222"/>
      <c r="AP12" s="221"/>
      <c r="AQ12" s="222"/>
      <c r="AR12" s="221"/>
      <c r="AS12" s="222"/>
      <c r="AT12" s="221"/>
      <c r="AU12" s="437"/>
      <c r="AV12" s="221"/>
      <c r="AW12" s="437"/>
      <c r="AX12" s="221"/>
      <c r="AY12" s="433"/>
      <c r="AZ12" s="390">
        <f t="shared" si="20"/>
        <v>0</v>
      </c>
      <c r="BA12" s="392">
        <f t="shared" si="21"/>
        <v>0</v>
      </c>
      <c r="BB12" s="516">
        <f>'t1'!AS10</f>
        <v>0</v>
      </c>
    </row>
    <row r="13" spans="1:54" ht="12.75" customHeight="1">
      <c r="A13" s="146" t="str">
        <f>'t1'!A11</f>
        <v>DIRIGENTE FUORI D.O. art.110 c.2 TUEL</v>
      </c>
      <c r="B13" s="181" t="str">
        <f>'t1'!B11</f>
        <v>0D0098</v>
      </c>
      <c r="C13" s="535">
        <f t="shared" si="17"/>
        <v>0</v>
      </c>
      <c r="D13" s="536">
        <f t="shared" si="0"/>
        <v>0</v>
      </c>
      <c r="E13" s="535">
        <f t="shared" si="1"/>
        <v>0</v>
      </c>
      <c r="F13" s="536">
        <f t="shared" si="2"/>
        <v>0</v>
      </c>
      <c r="G13" s="535">
        <f t="shared" si="3"/>
        <v>0</v>
      </c>
      <c r="H13" s="536">
        <f t="shared" si="4"/>
        <v>0</v>
      </c>
      <c r="I13" s="535">
        <f t="shared" si="5"/>
        <v>0</v>
      </c>
      <c r="J13" s="536">
        <f t="shared" si="6"/>
        <v>0</v>
      </c>
      <c r="K13" s="535">
        <f t="shared" si="7"/>
        <v>0</v>
      </c>
      <c r="L13" s="536">
        <f t="shared" si="8"/>
        <v>0</v>
      </c>
      <c r="M13" s="535">
        <f t="shared" si="9"/>
        <v>0</v>
      </c>
      <c r="N13" s="536">
        <f t="shared" si="10"/>
        <v>0</v>
      </c>
      <c r="O13" s="535">
        <f t="shared" si="11"/>
        <v>0</v>
      </c>
      <c r="P13" s="537">
        <f t="shared" si="12"/>
        <v>0</v>
      </c>
      <c r="Q13" s="535">
        <f t="shared" si="13"/>
        <v>0</v>
      </c>
      <c r="R13" s="537">
        <f t="shared" si="14"/>
        <v>0</v>
      </c>
      <c r="S13" s="535">
        <f t="shared" si="15"/>
        <v>0</v>
      </c>
      <c r="T13" s="538">
        <f t="shared" si="16"/>
        <v>0</v>
      </c>
      <c r="U13" s="390">
        <f t="shared" si="18"/>
        <v>0</v>
      </c>
      <c r="V13" s="392">
        <f t="shared" si="19"/>
        <v>0</v>
      </c>
      <c r="W13" s="516">
        <f>'t1'!N11</f>
        <v>0</v>
      </c>
      <c r="AH13" s="221"/>
      <c r="AI13" s="222"/>
      <c r="AJ13" s="221"/>
      <c r="AK13" s="222"/>
      <c r="AL13" s="221"/>
      <c r="AM13" s="222"/>
      <c r="AN13" s="221"/>
      <c r="AO13" s="222"/>
      <c r="AP13" s="221"/>
      <c r="AQ13" s="222"/>
      <c r="AR13" s="221"/>
      <c r="AS13" s="222"/>
      <c r="AT13" s="221"/>
      <c r="AU13" s="437"/>
      <c r="AV13" s="221"/>
      <c r="AW13" s="437"/>
      <c r="AX13" s="221"/>
      <c r="AY13" s="433"/>
      <c r="AZ13" s="390">
        <f t="shared" si="20"/>
        <v>0</v>
      </c>
      <c r="BA13" s="392">
        <f t="shared" si="21"/>
        <v>0</v>
      </c>
      <c r="BB13" s="516">
        <f>'t1'!AS11</f>
        <v>0</v>
      </c>
    </row>
    <row r="14" spans="1:54" ht="12.75" customHeight="1">
      <c r="A14" s="146" t="str">
        <f>'t1'!A12</f>
        <v>ALTE SPECIALIZZ. FUORI D.O.art.110 c.2 TUEL</v>
      </c>
      <c r="B14" s="181" t="str">
        <f>'t1'!B12</f>
        <v>0D0095</v>
      </c>
      <c r="C14" s="535">
        <f t="shared" si="17"/>
        <v>0</v>
      </c>
      <c r="D14" s="536">
        <f t="shared" si="0"/>
        <v>0</v>
      </c>
      <c r="E14" s="535">
        <f t="shared" si="1"/>
        <v>0</v>
      </c>
      <c r="F14" s="536">
        <f t="shared" si="2"/>
        <v>0</v>
      </c>
      <c r="G14" s="535">
        <f t="shared" si="3"/>
        <v>0</v>
      </c>
      <c r="H14" s="536">
        <f t="shared" si="4"/>
        <v>0</v>
      </c>
      <c r="I14" s="535">
        <f t="shared" si="5"/>
        <v>0</v>
      </c>
      <c r="J14" s="536">
        <f t="shared" si="6"/>
        <v>0</v>
      </c>
      <c r="K14" s="535">
        <f t="shared" si="7"/>
        <v>0</v>
      </c>
      <c r="L14" s="536">
        <f t="shared" si="8"/>
        <v>0</v>
      </c>
      <c r="M14" s="535">
        <f t="shared" si="9"/>
        <v>0</v>
      </c>
      <c r="N14" s="536">
        <f t="shared" si="10"/>
        <v>0</v>
      </c>
      <c r="O14" s="535">
        <f t="shared" si="11"/>
        <v>0</v>
      </c>
      <c r="P14" s="537">
        <f t="shared" si="12"/>
        <v>0</v>
      </c>
      <c r="Q14" s="535">
        <f t="shared" si="13"/>
        <v>0</v>
      </c>
      <c r="R14" s="537">
        <f t="shared" si="14"/>
        <v>0</v>
      </c>
      <c r="S14" s="535">
        <f t="shared" si="15"/>
        <v>0</v>
      </c>
      <c r="T14" s="538">
        <f t="shared" si="16"/>
        <v>0</v>
      </c>
      <c r="U14" s="390">
        <f t="shared" si="18"/>
        <v>0</v>
      </c>
      <c r="V14" s="392">
        <f t="shared" si="19"/>
        <v>0</v>
      </c>
      <c r="W14" s="516">
        <f>'t1'!N12</f>
        <v>0</v>
      </c>
      <c r="AH14" s="221"/>
      <c r="AI14" s="222"/>
      <c r="AJ14" s="221"/>
      <c r="AK14" s="222"/>
      <c r="AL14" s="221"/>
      <c r="AM14" s="222"/>
      <c r="AN14" s="221"/>
      <c r="AO14" s="222"/>
      <c r="AP14" s="221"/>
      <c r="AQ14" s="222"/>
      <c r="AR14" s="221"/>
      <c r="AS14" s="222"/>
      <c r="AT14" s="221"/>
      <c r="AU14" s="437"/>
      <c r="AV14" s="221"/>
      <c r="AW14" s="437"/>
      <c r="AX14" s="221"/>
      <c r="AY14" s="433"/>
      <c r="AZ14" s="390">
        <f t="shared" si="20"/>
        <v>0</v>
      </c>
      <c r="BA14" s="392">
        <f t="shared" si="21"/>
        <v>0</v>
      </c>
      <c r="BB14" s="516">
        <f>'t1'!AS12</f>
        <v>0</v>
      </c>
    </row>
    <row r="15" spans="1:54" ht="12.75" customHeight="1">
      <c r="A15" s="146" t="str">
        <f>'t1'!A13</f>
        <v>DIRIGENTE A TEMPO INDETERMINATO</v>
      </c>
      <c r="B15" s="181" t="str">
        <f>'t1'!B13</f>
        <v>0D0164</v>
      </c>
      <c r="C15" s="535">
        <f t="shared" si="17"/>
        <v>60</v>
      </c>
      <c r="D15" s="536">
        <f t="shared" si="0"/>
        <v>0</v>
      </c>
      <c r="E15" s="535">
        <f t="shared" si="1"/>
        <v>4</v>
      </c>
      <c r="F15" s="536">
        <f t="shared" si="2"/>
        <v>0</v>
      </c>
      <c r="G15" s="535">
        <f t="shared" si="3"/>
        <v>0</v>
      </c>
      <c r="H15" s="536">
        <f t="shared" si="4"/>
        <v>0</v>
      </c>
      <c r="I15" s="535">
        <f t="shared" si="5"/>
        <v>0</v>
      </c>
      <c r="J15" s="536">
        <f t="shared" si="6"/>
        <v>0</v>
      </c>
      <c r="K15" s="535">
        <f t="shared" si="7"/>
        <v>0</v>
      </c>
      <c r="L15" s="536">
        <f t="shared" si="8"/>
        <v>0</v>
      </c>
      <c r="M15" s="535">
        <f t="shared" si="9"/>
        <v>0</v>
      </c>
      <c r="N15" s="536">
        <f t="shared" si="10"/>
        <v>0</v>
      </c>
      <c r="O15" s="535">
        <f t="shared" si="11"/>
        <v>0</v>
      </c>
      <c r="P15" s="537">
        <f t="shared" si="12"/>
        <v>0</v>
      </c>
      <c r="Q15" s="535">
        <f t="shared" si="13"/>
        <v>0</v>
      </c>
      <c r="R15" s="537">
        <f t="shared" si="14"/>
        <v>0</v>
      </c>
      <c r="S15" s="535">
        <f t="shared" si="15"/>
        <v>3</v>
      </c>
      <c r="T15" s="538">
        <f t="shared" si="16"/>
        <v>0</v>
      </c>
      <c r="U15" s="390">
        <f t="shared" si="18"/>
        <v>67</v>
      </c>
      <c r="V15" s="392">
        <f t="shared" si="19"/>
        <v>0</v>
      </c>
      <c r="W15" s="516">
        <f>'t1'!N13</f>
        <v>1</v>
      </c>
      <c r="AH15" s="221">
        <v>60</v>
      </c>
      <c r="AI15" s="222"/>
      <c r="AJ15" s="221">
        <v>4</v>
      </c>
      <c r="AK15" s="222"/>
      <c r="AL15" s="221"/>
      <c r="AM15" s="222"/>
      <c r="AN15" s="221"/>
      <c r="AO15" s="222"/>
      <c r="AP15" s="221"/>
      <c r="AQ15" s="222"/>
      <c r="AR15" s="221"/>
      <c r="AS15" s="222"/>
      <c r="AT15" s="221"/>
      <c r="AU15" s="437"/>
      <c r="AV15" s="221"/>
      <c r="AW15" s="437"/>
      <c r="AX15" s="221">
        <v>3</v>
      </c>
      <c r="AY15" s="433"/>
      <c r="AZ15" s="390">
        <f t="shared" si="20"/>
        <v>67</v>
      </c>
      <c r="BA15" s="392">
        <f t="shared" si="21"/>
        <v>0</v>
      </c>
      <c r="BB15" s="516">
        <f>'t1'!AS13</f>
        <v>0</v>
      </c>
    </row>
    <row r="16" spans="1:54" ht="12.75" customHeight="1">
      <c r="A16" s="146" t="str">
        <f>'t1'!A14</f>
        <v>DIRIGENTE A TEMPO DET.TO  ART.110 C.1 TUEL</v>
      </c>
      <c r="B16" s="181" t="str">
        <f>'t1'!B14</f>
        <v>0D0165</v>
      </c>
      <c r="C16" s="535">
        <f t="shared" si="17"/>
        <v>0</v>
      </c>
      <c r="D16" s="536">
        <f t="shared" si="0"/>
        <v>0</v>
      </c>
      <c r="E16" s="535">
        <f t="shared" si="1"/>
        <v>0</v>
      </c>
      <c r="F16" s="536">
        <f t="shared" si="2"/>
        <v>0</v>
      </c>
      <c r="G16" s="535">
        <f t="shared" si="3"/>
        <v>0</v>
      </c>
      <c r="H16" s="536">
        <f t="shared" si="4"/>
        <v>0</v>
      </c>
      <c r="I16" s="535">
        <f t="shared" si="5"/>
        <v>0</v>
      </c>
      <c r="J16" s="536">
        <f t="shared" si="6"/>
        <v>0</v>
      </c>
      <c r="K16" s="535">
        <f t="shared" si="7"/>
        <v>0</v>
      </c>
      <c r="L16" s="536">
        <f t="shared" si="8"/>
        <v>0</v>
      </c>
      <c r="M16" s="535">
        <f t="shared" si="9"/>
        <v>0</v>
      </c>
      <c r="N16" s="536">
        <f t="shared" si="10"/>
        <v>0</v>
      </c>
      <c r="O16" s="535">
        <f t="shared" si="11"/>
        <v>0</v>
      </c>
      <c r="P16" s="537">
        <f t="shared" si="12"/>
        <v>0</v>
      </c>
      <c r="Q16" s="535">
        <f t="shared" si="13"/>
        <v>0</v>
      </c>
      <c r="R16" s="537">
        <f t="shared" si="14"/>
        <v>0</v>
      </c>
      <c r="S16" s="535">
        <f t="shared" si="15"/>
        <v>0</v>
      </c>
      <c r="T16" s="538">
        <f t="shared" si="16"/>
        <v>0</v>
      </c>
      <c r="U16" s="390">
        <f t="shared" si="18"/>
        <v>0</v>
      </c>
      <c r="V16" s="392">
        <f t="shared" si="19"/>
        <v>0</v>
      </c>
      <c r="W16" s="516">
        <f>'t1'!N14</f>
        <v>0</v>
      </c>
      <c r="AH16" s="221"/>
      <c r="AI16" s="222"/>
      <c r="AJ16" s="221"/>
      <c r="AK16" s="222"/>
      <c r="AL16" s="221"/>
      <c r="AM16" s="222"/>
      <c r="AN16" s="221"/>
      <c r="AO16" s="222"/>
      <c r="AP16" s="221"/>
      <c r="AQ16" s="222"/>
      <c r="AR16" s="221"/>
      <c r="AS16" s="222"/>
      <c r="AT16" s="221"/>
      <c r="AU16" s="437"/>
      <c r="AV16" s="221"/>
      <c r="AW16" s="437"/>
      <c r="AX16" s="221"/>
      <c r="AY16" s="433"/>
      <c r="AZ16" s="390">
        <f t="shared" si="20"/>
        <v>0</v>
      </c>
      <c r="BA16" s="392">
        <f t="shared" si="21"/>
        <v>0</v>
      </c>
      <c r="BB16" s="516">
        <f>'t1'!AS14</f>
        <v>0</v>
      </c>
    </row>
    <row r="17" spans="1:54" ht="12.75" customHeight="1">
      <c r="A17" s="146" t="str">
        <f>'t1'!A15</f>
        <v>ALTE SPECIALIZZ. IN D.O. art.110 c.1 TUEL</v>
      </c>
      <c r="B17" s="181" t="str">
        <f>'t1'!B15</f>
        <v>0D0I95</v>
      </c>
      <c r="C17" s="535">
        <f t="shared" si="17"/>
        <v>0</v>
      </c>
      <c r="D17" s="536">
        <f t="shared" si="0"/>
        <v>0</v>
      </c>
      <c r="E17" s="535">
        <f t="shared" si="1"/>
        <v>0</v>
      </c>
      <c r="F17" s="536">
        <f t="shared" si="2"/>
        <v>0</v>
      </c>
      <c r="G17" s="535">
        <f t="shared" si="3"/>
        <v>0</v>
      </c>
      <c r="H17" s="536">
        <f t="shared" si="4"/>
        <v>0</v>
      </c>
      <c r="I17" s="535">
        <f t="shared" si="5"/>
        <v>0</v>
      </c>
      <c r="J17" s="536">
        <f t="shared" si="6"/>
        <v>0</v>
      </c>
      <c r="K17" s="535">
        <f t="shared" si="7"/>
        <v>0</v>
      </c>
      <c r="L17" s="536">
        <f t="shared" si="8"/>
        <v>0</v>
      </c>
      <c r="M17" s="535">
        <f t="shared" si="9"/>
        <v>0</v>
      </c>
      <c r="N17" s="536">
        <f t="shared" si="10"/>
        <v>0</v>
      </c>
      <c r="O17" s="535">
        <f t="shared" si="11"/>
        <v>0</v>
      </c>
      <c r="P17" s="537">
        <f t="shared" si="12"/>
        <v>0</v>
      </c>
      <c r="Q17" s="535">
        <f t="shared" si="13"/>
        <v>0</v>
      </c>
      <c r="R17" s="537">
        <f t="shared" si="14"/>
        <v>0</v>
      </c>
      <c r="S17" s="535">
        <f t="shared" si="15"/>
        <v>0</v>
      </c>
      <c r="T17" s="538">
        <f t="shared" si="16"/>
        <v>0</v>
      </c>
      <c r="U17" s="390">
        <f t="shared" si="18"/>
        <v>0</v>
      </c>
      <c r="V17" s="392">
        <f t="shared" si="19"/>
        <v>0</v>
      </c>
      <c r="W17" s="516">
        <f>'t1'!N15</f>
        <v>0</v>
      </c>
      <c r="AH17" s="221"/>
      <c r="AI17" s="222"/>
      <c r="AJ17" s="221"/>
      <c r="AK17" s="222"/>
      <c r="AL17" s="221"/>
      <c r="AM17" s="222"/>
      <c r="AN17" s="221"/>
      <c r="AO17" s="222"/>
      <c r="AP17" s="221"/>
      <c r="AQ17" s="222"/>
      <c r="AR17" s="221"/>
      <c r="AS17" s="222"/>
      <c r="AT17" s="221"/>
      <c r="AU17" s="437"/>
      <c r="AV17" s="221"/>
      <c r="AW17" s="437"/>
      <c r="AX17" s="221"/>
      <c r="AY17" s="433"/>
      <c r="AZ17" s="390">
        <f t="shared" si="20"/>
        <v>0</v>
      </c>
      <c r="BA17" s="392">
        <f t="shared" si="21"/>
        <v>0</v>
      </c>
      <c r="BB17" s="516">
        <f>'t1'!AS15</f>
        <v>0</v>
      </c>
    </row>
    <row r="18" spans="1:54" ht="12.75" customHeight="1">
      <c r="A18" s="146" t="str">
        <f>'t1'!A16</f>
        <v>POSIZ. ECON. D6 - PROFILI ACCESSO D3</v>
      </c>
      <c r="B18" s="181" t="str">
        <f>'t1'!B16</f>
        <v>0D6A00</v>
      </c>
      <c r="C18" s="535">
        <f t="shared" si="17"/>
        <v>0</v>
      </c>
      <c r="D18" s="536">
        <f t="shared" si="0"/>
        <v>140</v>
      </c>
      <c r="E18" s="535">
        <f t="shared" si="1"/>
        <v>0</v>
      </c>
      <c r="F18" s="536">
        <f t="shared" si="2"/>
        <v>39</v>
      </c>
      <c r="G18" s="535">
        <f t="shared" si="3"/>
        <v>0</v>
      </c>
      <c r="H18" s="536">
        <f t="shared" si="4"/>
        <v>0</v>
      </c>
      <c r="I18" s="535">
        <f t="shared" si="5"/>
        <v>0</v>
      </c>
      <c r="J18" s="536">
        <f t="shared" si="6"/>
        <v>0</v>
      </c>
      <c r="K18" s="535">
        <f t="shared" si="7"/>
        <v>0</v>
      </c>
      <c r="L18" s="536">
        <f t="shared" si="8"/>
        <v>0</v>
      </c>
      <c r="M18" s="535">
        <f t="shared" si="9"/>
        <v>0</v>
      </c>
      <c r="N18" s="536">
        <f t="shared" si="10"/>
        <v>10</v>
      </c>
      <c r="O18" s="535">
        <f t="shared" si="11"/>
        <v>0</v>
      </c>
      <c r="P18" s="537">
        <f t="shared" si="12"/>
        <v>0</v>
      </c>
      <c r="Q18" s="535">
        <f t="shared" si="13"/>
        <v>0</v>
      </c>
      <c r="R18" s="537">
        <f t="shared" si="14"/>
        <v>0</v>
      </c>
      <c r="S18" s="535">
        <f t="shared" si="15"/>
        <v>0</v>
      </c>
      <c r="T18" s="538">
        <f t="shared" si="16"/>
        <v>17</v>
      </c>
      <c r="U18" s="390">
        <f t="shared" si="18"/>
        <v>0</v>
      </c>
      <c r="V18" s="392">
        <f t="shared" si="19"/>
        <v>206</v>
      </c>
      <c r="W18" s="516">
        <f>'t1'!N16</f>
        <v>1</v>
      </c>
      <c r="AH18" s="221"/>
      <c r="AI18" s="222">
        <v>140</v>
      </c>
      <c r="AJ18" s="221"/>
      <c r="AK18" s="222">
        <v>39</v>
      </c>
      <c r="AL18" s="221"/>
      <c r="AM18" s="222"/>
      <c r="AN18" s="221"/>
      <c r="AO18" s="222"/>
      <c r="AP18" s="221"/>
      <c r="AQ18" s="222"/>
      <c r="AR18" s="221"/>
      <c r="AS18" s="222">
        <v>10</v>
      </c>
      <c r="AT18" s="221"/>
      <c r="AU18" s="437"/>
      <c r="AV18" s="221"/>
      <c r="AW18" s="437"/>
      <c r="AX18" s="221"/>
      <c r="AY18" s="433">
        <v>17</v>
      </c>
      <c r="AZ18" s="390">
        <f t="shared" si="20"/>
        <v>0</v>
      </c>
      <c r="BA18" s="392">
        <f t="shared" si="21"/>
        <v>206</v>
      </c>
      <c r="BB18" s="516">
        <f>'t1'!AS16</f>
        <v>0</v>
      </c>
    </row>
    <row r="19" spans="1:54" ht="12.75" customHeight="1">
      <c r="A19" s="146" t="str">
        <f>'t1'!A17</f>
        <v>POSIZ. ECON. D6 - PROFILO ACCESSO D1</v>
      </c>
      <c r="B19" s="181" t="str">
        <f>'t1'!B17</f>
        <v>0D6000</v>
      </c>
      <c r="C19" s="535">
        <f t="shared" si="17"/>
        <v>31</v>
      </c>
      <c r="D19" s="536">
        <f t="shared" si="0"/>
        <v>35</v>
      </c>
      <c r="E19" s="535">
        <f t="shared" si="1"/>
        <v>0</v>
      </c>
      <c r="F19" s="536">
        <f t="shared" si="2"/>
        <v>11</v>
      </c>
      <c r="G19" s="535">
        <f t="shared" si="3"/>
        <v>0</v>
      </c>
      <c r="H19" s="536">
        <f t="shared" si="4"/>
        <v>0</v>
      </c>
      <c r="I19" s="535">
        <f t="shared" si="5"/>
        <v>0</v>
      </c>
      <c r="J19" s="536">
        <f t="shared" si="6"/>
        <v>0</v>
      </c>
      <c r="K19" s="535">
        <f t="shared" si="7"/>
        <v>0</v>
      </c>
      <c r="L19" s="536">
        <f t="shared" si="8"/>
        <v>22</v>
      </c>
      <c r="M19" s="535">
        <f t="shared" si="9"/>
        <v>1</v>
      </c>
      <c r="N19" s="536">
        <f t="shared" si="10"/>
        <v>3</v>
      </c>
      <c r="O19" s="535">
        <f t="shared" si="11"/>
        <v>0</v>
      </c>
      <c r="P19" s="537">
        <f t="shared" si="12"/>
        <v>0</v>
      </c>
      <c r="Q19" s="535">
        <f t="shared" si="13"/>
        <v>0</v>
      </c>
      <c r="R19" s="537">
        <f t="shared" si="14"/>
        <v>0</v>
      </c>
      <c r="S19" s="535">
        <f t="shared" si="15"/>
        <v>4</v>
      </c>
      <c r="T19" s="538">
        <f t="shared" si="16"/>
        <v>2</v>
      </c>
      <c r="U19" s="390">
        <f t="shared" si="18"/>
        <v>36</v>
      </c>
      <c r="V19" s="392">
        <f t="shared" si="19"/>
        <v>73</v>
      </c>
      <c r="W19" s="516">
        <f>'t1'!N17</f>
        <v>1</v>
      </c>
      <c r="AH19" s="221">
        <v>31</v>
      </c>
      <c r="AI19" s="222">
        <v>35</v>
      </c>
      <c r="AJ19" s="221"/>
      <c r="AK19" s="222">
        <v>11</v>
      </c>
      <c r="AL19" s="221"/>
      <c r="AM19" s="222"/>
      <c r="AN19" s="221"/>
      <c r="AO19" s="222"/>
      <c r="AP19" s="221"/>
      <c r="AQ19" s="222">
        <v>22</v>
      </c>
      <c r="AR19" s="221">
        <v>1</v>
      </c>
      <c r="AS19" s="222">
        <v>3</v>
      </c>
      <c r="AT19" s="221"/>
      <c r="AU19" s="437"/>
      <c r="AV19" s="221"/>
      <c r="AW19" s="437"/>
      <c r="AX19" s="221">
        <v>4</v>
      </c>
      <c r="AY19" s="433">
        <v>2</v>
      </c>
      <c r="AZ19" s="390">
        <f t="shared" si="20"/>
        <v>36</v>
      </c>
      <c r="BA19" s="392">
        <f t="shared" si="21"/>
        <v>73</v>
      </c>
      <c r="BB19" s="516">
        <f>'t1'!AS17</f>
        <v>0</v>
      </c>
    </row>
    <row r="20" spans="1:54" ht="12.75" customHeight="1">
      <c r="A20" s="146" t="str">
        <f>'t1'!A18</f>
        <v>POSIZ. ECON. D5 PROFILI ACCESSO D3</v>
      </c>
      <c r="B20" s="181" t="str">
        <f>'t1'!B18</f>
        <v>052486</v>
      </c>
      <c r="C20" s="535">
        <f t="shared" si="17"/>
        <v>0</v>
      </c>
      <c r="D20" s="536">
        <f t="shared" si="0"/>
        <v>3</v>
      </c>
      <c r="E20" s="535">
        <f t="shared" si="1"/>
        <v>0</v>
      </c>
      <c r="F20" s="536">
        <f t="shared" si="2"/>
        <v>0</v>
      </c>
      <c r="G20" s="535">
        <f t="shared" si="3"/>
        <v>0</v>
      </c>
      <c r="H20" s="536">
        <f t="shared" si="4"/>
        <v>199</v>
      </c>
      <c r="I20" s="535">
        <f t="shared" si="5"/>
        <v>0</v>
      </c>
      <c r="J20" s="536">
        <f t="shared" si="6"/>
        <v>6</v>
      </c>
      <c r="K20" s="535">
        <f t="shared" si="7"/>
        <v>0</v>
      </c>
      <c r="L20" s="536">
        <f t="shared" si="8"/>
        <v>2</v>
      </c>
      <c r="M20" s="535">
        <f t="shared" si="9"/>
        <v>0</v>
      </c>
      <c r="N20" s="536">
        <f t="shared" si="10"/>
        <v>0</v>
      </c>
      <c r="O20" s="535">
        <f t="shared" si="11"/>
        <v>0</v>
      </c>
      <c r="P20" s="537">
        <f t="shared" si="12"/>
        <v>0</v>
      </c>
      <c r="Q20" s="535">
        <f t="shared" si="13"/>
        <v>0</v>
      </c>
      <c r="R20" s="537">
        <f t="shared" si="14"/>
        <v>0</v>
      </c>
      <c r="S20" s="535">
        <f t="shared" si="15"/>
        <v>0</v>
      </c>
      <c r="T20" s="538">
        <f t="shared" si="16"/>
        <v>4</v>
      </c>
      <c r="U20" s="390">
        <f t="shared" si="18"/>
        <v>0</v>
      </c>
      <c r="V20" s="392">
        <f t="shared" si="19"/>
        <v>214</v>
      </c>
      <c r="W20" s="516">
        <f>'t1'!N18</f>
        <v>1</v>
      </c>
      <c r="AH20" s="221"/>
      <c r="AI20" s="222">
        <v>3</v>
      </c>
      <c r="AJ20" s="221"/>
      <c r="AK20" s="222"/>
      <c r="AL20" s="221"/>
      <c r="AM20" s="222">
        <v>199</v>
      </c>
      <c r="AN20" s="221"/>
      <c r="AO20" s="222">
        <v>6</v>
      </c>
      <c r="AP20" s="221"/>
      <c r="AQ20" s="222">
        <v>2</v>
      </c>
      <c r="AR20" s="221"/>
      <c r="AS20" s="222"/>
      <c r="AT20" s="221"/>
      <c r="AU20" s="437"/>
      <c r="AV20" s="221"/>
      <c r="AW20" s="437"/>
      <c r="AX20" s="221"/>
      <c r="AY20" s="433">
        <v>4</v>
      </c>
      <c r="AZ20" s="390">
        <f t="shared" si="20"/>
        <v>0</v>
      </c>
      <c r="BA20" s="392">
        <f t="shared" si="21"/>
        <v>214</v>
      </c>
      <c r="BB20" s="516">
        <f>'t1'!AS18</f>
        <v>0</v>
      </c>
    </row>
    <row r="21" spans="1:54" ht="12.75" customHeight="1">
      <c r="A21" s="146" t="str">
        <f>'t1'!A19</f>
        <v>POSIZ. ECON. D5 PROFILI ACCESSO D1</v>
      </c>
      <c r="B21" s="181" t="str">
        <f>'t1'!B19</f>
        <v>052487</v>
      </c>
      <c r="C21" s="535">
        <f t="shared" si="17"/>
        <v>0</v>
      </c>
      <c r="D21" s="536">
        <f t="shared" si="0"/>
        <v>0</v>
      </c>
      <c r="E21" s="535">
        <f t="shared" si="1"/>
        <v>0</v>
      </c>
      <c r="F21" s="536">
        <f t="shared" si="2"/>
        <v>0</v>
      </c>
      <c r="G21" s="535">
        <f t="shared" si="3"/>
        <v>0</v>
      </c>
      <c r="H21" s="536">
        <f t="shared" si="4"/>
        <v>0</v>
      </c>
      <c r="I21" s="535">
        <f t="shared" si="5"/>
        <v>0</v>
      </c>
      <c r="J21" s="536">
        <f t="shared" si="6"/>
        <v>0</v>
      </c>
      <c r="K21" s="535">
        <f t="shared" si="7"/>
        <v>0</v>
      </c>
      <c r="L21" s="536">
        <f t="shared" si="8"/>
        <v>0</v>
      </c>
      <c r="M21" s="535">
        <f t="shared" si="9"/>
        <v>0</v>
      </c>
      <c r="N21" s="536">
        <f t="shared" si="10"/>
        <v>0</v>
      </c>
      <c r="O21" s="535">
        <f t="shared" si="11"/>
        <v>0</v>
      </c>
      <c r="P21" s="537">
        <f t="shared" si="12"/>
        <v>0</v>
      </c>
      <c r="Q21" s="535">
        <f t="shared" si="13"/>
        <v>0</v>
      </c>
      <c r="R21" s="537">
        <f t="shared" si="14"/>
        <v>0</v>
      </c>
      <c r="S21" s="535">
        <f t="shared" si="15"/>
        <v>0</v>
      </c>
      <c r="T21" s="538">
        <f t="shared" si="16"/>
        <v>0</v>
      </c>
      <c r="U21" s="390">
        <f t="shared" si="18"/>
        <v>0</v>
      </c>
      <c r="V21" s="392">
        <f t="shared" si="19"/>
        <v>0</v>
      </c>
      <c r="W21" s="516">
        <f>'t1'!N19</f>
        <v>0</v>
      </c>
      <c r="AH21" s="221"/>
      <c r="AI21" s="222"/>
      <c r="AJ21" s="221"/>
      <c r="AK21" s="222"/>
      <c r="AL21" s="221"/>
      <c r="AM21" s="222"/>
      <c r="AN21" s="221"/>
      <c r="AO21" s="222"/>
      <c r="AP21" s="221"/>
      <c r="AQ21" s="222"/>
      <c r="AR21" s="221"/>
      <c r="AS21" s="222"/>
      <c r="AT21" s="221"/>
      <c r="AU21" s="437"/>
      <c r="AV21" s="221"/>
      <c r="AW21" s="437"/>
      <c r="AX21" s="221"/>
      <c r="AY21" s="433"/>
      <c r="AZ21" s="390">
        <f t="shared" si="20"/>
        <v>0</v>
      </c>
      <c r="BA21" s="392">
        <f t="shared" si="21"/>
        <v>0</v>
      </c>
      <c r="BB21" s="516">
        <f>'t1'!AS19</f>
        <v>0</v>
      </c>
    </row>
    <row r="22" spans="1:54" ht="12.75" customHeight="1">
      <c r="A22" s="146" t="str">
        <f>'t1'!A20</f>
        <v>POSIZ. ECON. D4 PROFILI ACCESSO D3</v>
      </c>
      <c r="B22" s="181" t="str">
        <f>'t1'!B20</f>
        <v>051488</v>
      </c>
      <c r="C22" s="535">
        <f t="shared" si="17"/>
        <v>0</v>
      </c>
      <c r="D22" s="536">
        <f t="shared" si="0"/>
        <v>0</v>
      </c>
      <c r="E22" s="535">
        <f t="shared" si="1"/>
        <v>0</v>
      </c>
      <c r="F22" s="536">
        <f t="shared" si="2"/>
        <v>0</v>
      </c>
      <c r="G22" s="535">
        <f t="shared" si="3"/>
        <v>0</v>
      </c>
      <c r="H22" s="536">
        <f t="shared" si="4"/>
        <v>0</v>
      </c>
      <c r="I22" s="535">
        <f t="shared" si="5"/>
        <v>0</v>
      </c>
      <c r="J22" s="536">
        <f t="shared" si="6"/>
        <v>0</v>
      </c>
      <c r="K22" s="535">
        <f t="shared" si="7"/>
        <v>0</v>
      </c>
      <c r="L22" s="536">
        <f t="shared" si="8"/>
        <v>0</v>
      </c>
      <c r="M22" s="535">
        <f t="shared" si="9"/>
        <v>0</v>
      </c>
      <c r="N22" s="536">
        <f t="shared" si="10"/>
        <v>0</v>
      </c>
      <c r="O22" s="535">
        <f t="shared" si="11"/>
        <v>0</v>
      </c>
      <c r="P22" s="537">
        <f t="shared" si="12"/>
        <v>0</v>
      </c>
      <c r="Q22" s="535">
        <f t="shared" si="13"/>
        <v>0</v>
      </c>
      <c r="R22" s="537">
        <f t="shared" si="14"/>
        <v>0</v>
      </c>
      <c r="S22" s="535">
        <f t="shared" si="15"/>
        <v>0</v>
      </c>
      <c r="T22" s="538">
        <f t="shared" si="16"/>
        <v>0</v>
      </c>
      <c r="U22" s="390">
        <f t="shared" si="18"/>
        <v>0</v>
      </c>
      <c r="V22" s="392">
        <f t="shared" si="19"/>
        <v>0</v>
      </c>
      <c r="W22" s="516">
        <f>'t1'!N20</f>
        <v>0</v>
      </c>
      <c r="AH22" s="221"/>
      <c r="AI22" s="222"/>
      <c r="AJ22" s="221"/>
      <c r="AK22" s="222"/>
      <c r="AL22" s="221"/>
      <c r="AM22" s="222"/>
      <c r="AN22" s="221"/>
      <c r="AO22" s="222"/>
      <c r="AP22" s="221"/>
      <c r="AQ22" s="222"/>
      <c r="AR22" s="221"/>
      <c r="AS22" s="222"/>
      <c r="AT22" s="221"/>
      <c r="AU22" s="437"/>
      <c r="AV22" s="221"/>
      <c r="AW22" s="437"/>
      <c r="AX22" s="221"/>
      <c r="AY22" s="433"/>
      <c r="AZ22" s="390">
        <f t="shared" si="20"/>
        <v>0</v>
      </c>
      <c r="BA22" s="392">
        <f t="shared" si="21"/>
        <v>0</v>
      </c>
      <c r="BB22" s="516">
        <f>'t1'!AS20</f>
        <v>0</v>
      </c>
    </row>
    <row r="23" spans="1:54" ht="12.75" customHeight="1">
      <c r="A23" s="146" t="str">
        <f>'t1'!A21</f>
        <v>POSIZ. ECON. D4 PROFILI ACCESSO D1</v>
      </c>
      <c r="B23" s="181" t="str">
        <f>'t1'!B21</f>
        <v>051489</v>
      </c>
      <c r="C23" s="535">
        <f t="shared" si="17"/>
        <v>72</v>
      </c>
      <c r="D23" s="536">
        <f t="shared" si="0"/>
        <v>254</v>
      </c>
      <c r="E23" s="535">
        <f t="shared" si="1"/>
        <v>0</v>
      </c>
      <c r="F23" s="536">
        <f t="shared" si="2"/>
        <v>15</v>
      </c>
      <c r="G23" s="535">
        <f t="shared" si="3"/>
        <v>0</v>
      </c>
      <c r="H23" s="536">
        <f t="shared" si="4"/>
        <v>0</v>
      </c>
      <c r="I23" s="535">
        <f t="shared" si="5"/>
        <v>0</v>
      </c>
      <c r="J23" s="536">
        <f t="shared" si="6"/>
        <v>0</v>
      </c>
      <c r="K23" s="535">
        <f t="shared" si="7"/>
        <v>0</v>
      </c>
      <c r="L23" s="536">
        <f t="shared" si="8"/>
        <v>0</v>
      </c>
      <c r="M23" s="535">
        <f t="shared" si="9"/>
        <v>1</v>
      </c>
      <c r="N23" s="536">
        <f t="shared" si="10"/>
        <v>11</v>
      </c>
      <c r="O23" s="535">
        <f t="shared" si="11"/>
        <v>0</v>
      </c>
      <c r="P23" s="537">
        <f t="shared" si="12"/>
        <v>0</v>
      </c>
      <c r="Q23" s="535">
        <f t="shared" si="13"/>
        <v>0</v>
      </c>
      <c r="R23" s="537">
        <f t="shared" si="14"/>
        <v>37</v>
      </c>
      <c r="S23" s="535">
        <f t="shared" si="15"/>
        <v>3</v>
      </c>
      <c r="T23" s="538">
        <f t="shared" si="16"/>
        <v>28</v>
      </c>
      <c r="U23" s="390">
        <f t="shared" si="18"/>
        <v>76</v>
      </c>
      <c r="V23" s="392">
        <f t="shared" si="19"/>
        <v>345</v>
      </c>
      <c r="W23" s="516">
        <f>'t1'!N21</f>
        <v>1</v>
      </c>
      <c r="AH23" s="221">
        <v>72</v>
      </c>
      <c r="AI23" s="222">
        <v>254</v>
      </c>
      <c r="AJ23" s="221"/>
      <c r="AK23" s="222">
        <v>15</v>
      </c>
      <c r="AL23" s="221"/>
      <c r="AM23" s="222"/>
      <c r="AN23" s="221"/>
      <c r="AO23" s="222"/>
      <c r="AP23" s="221"/>
      <c r="AQ23" s="222"/>
      <c r="AR23" s="221">
        <v>1</v>
      </c>
      <c r="AS23" s="222">
        <v>11</v>
      </c>
      <c r="AT23" s="221"/>
      <c r="AU23" s="437"/>
      <c r="AV23" s="221"/>
      <c r="AW23" s="437">
        <v>37</v>
      </c>
      <c r="AX23" s="221">
        <v>3</v>
      </c>
      <c r="AY23" s="433">
        <v>28</v>
      </c>
      <c r="AZ23" s="390">
        <f t="shared" si="20"/>
        <v>76</v>
      </c>
      <c r="BA23" s="392">
        <f t="shared" si="21"/>
        <v>345</v>
      </c>
      <c r="BB23" s="516">
        <f>'t1'!AS21</f>
        <v>0</v>
      </c>
    </row>
    <row r="24" spans="1:54" ht="12.75" customHeight="1">
      <c r="A24" s="146" t="str">
        <f>'t1'!A22</f>
        <v>POSIZIONE ECONOMICA DI ACCESSO D3</v>
      </c>
      <c r="B24" s="181" t="str">
        <f>'t1'!B22</f>
        <v>058000</v>
      </c>
      <c r="C24" s="535">
        <f t="shared" si="17"/>
        <v>0</v>
      </c>
      <c r="D24" s="536">
        <f t="shared" si="0"/>
        <v>0</v>
      </c>
      <c r="E24" s="535">
        <f t="shared" si="1"/>
        <v>0</v>
      </c>
      <c r="F24" s="536">
        <f t="shared" si="2"/>
        <v>0</v>
      </c>
      <c r="G24" s="535">
        <f t="shared" si="3"/>
        <v>0</v>
      </c>
      <c r="H24" s="536">
        <f t="shared" si="4"/>
        <v>0</v>
      </c>
      <c r="I24" s="535">
        <f t="shared" si="5"/>
        <v>0</v>
      </c>
      <c r="J24" s="536">
        <f t="shared" si="6"/>
        <v>0</v>
      </c>
      <c r="K24" s="535">
        <f t="shared" si="7"/>
        <v>0</v>
      </c>
      <c r="L24" s="536">
        <f t="shared" si="8"/>
        <v>0</v>
      </c>
      <c r="M24" s="535">
        <f t="shared" si="9"/>
        <v>0</v>
      </c>
      <c r="N24" s="536">
        <f t="shared" si="10"/>
        <v>0</v>
      </c>
      <c r="O24" s="535">
        <f t="shared" si="11"/>
        <v>0</v>
      </c>
      <c r="P24" s="537">
        <f t="shared" si="12"/>
        <v>0</v>
      </c>
      <c r="Q24" s="535">
        <f t="shared" si="13"/>
        <v>0</v>
      </c>
      <c r="R24" s="537">
        <f t="shared" si="14"/>
        <v>0</v>
      </c>
      <c r="S24" s="535">
        <f t="shared" si="15"/>
        <v>0</v>
      </c>
      <c r="T24" s="538">
        <f t="shared" si="16"/>
        <v>0</v>
      </c>
      <c r="U24" s="390">
        <f t="shared" si="18"/>
        <v>0</v>
      </c>
      <c r="V24" s="392">
        <f t="shared" si="19"/>
        <v>0</v>
      </c>
      <c r="W24" s="516">
        <f>'t1'!N22</f>
        <v>0</v>
      </c>
      <c r="AH24" s="221"/>
      <c r="AI24" s="222"/>
      <c r="AJ24" s="221"/>
      <c r="AK24" s="222"/>
      <c r="AL24" s="221"/>
      <c r="AM24" s="222"/>
      <c r="AN24" s="221"/>
      <c r="AO24" s="222"/>
      <c r="AP24" s="221"/>
      <c r="AQ24" s="222"/>
      <c r="AR24" s="221"/>
      <c r="AS24" s="222"/>
      <c r="AT24" s="221"/>
      <c r="AU24" s="437"/>
      <c r="AV24" s="221"/>
      <c r="AW24" s="437"/>
      <c r="AX24" s="221"/>
      <c r="AY24" s="433"/>
      <c r="AZ24" s="390">
        <f t="shared" si="20"/>
        <v>0</v>
      </c>
      <c r="BA24" s="392">
        <f t="shared" si="21"/>
        <v>0</v>
      </c>
      <c r="BB24" s="516">
        <f>'t1'!AS22</f>
        <v>0</v>
      </c>
    </row>
    <row r="25" spans="1:54" ht="12.75" customHeight="1">
      <c r="A25" s="146" t="str">
        <f>'t1'!A23</f>
        <v>POSIZIONE ECONOMICA D3</v>
      </c>
      <c r="B25" s="181" t="str">
        <f>'t1'!B23</f>
        <v>050000</v>
      </c>
      <c r="C25" s="535">
        <f t="shared" si="17"/>
        <v>0</v>
      </c>
      <c r="D25" s="536">
        <f t="shared" si="0"/>
        <v>28</v>
      </c>
      <c r="E25" s="535">
        <f t="shared" si="1"/>
        <v>0</v>
      </c>
      <c r="F25" s="536">
        <f t="shared" si="2"/>
        <v>2</v>
      </c>
      <c r="G25" s="535">
        <f t="shared" si="3"/>
        <v>0</v>
      </c>
      <c r="H25" s="536">
        <f t="shared" si="4"/>
        <v>0</v>
      </c>
      <c r="I25" s="535">
        <f t="shared" si="5"/>
        <v>0</v>
      </c>
      <c r="J25" s="536">
        <f t="shared" si="6"/>
        <v>6</v>
      </c>
      <c r="K25" s="535">
        <f t="shared" si="7"/>
        <v>0</v>
      </c>
      <c r="L25" s="536">
        <f t="shared" si="8"/>
        <v>0</v>
      </c>
      <c r="M25" s="535">
        <f t="shared" si="9"/>
        <v>0</v>
      </c>
      <c r="N25" s="536">
        <f t="shared" si="10"/>
        <v>253</v>
      </c>
      <c r="O25" s="535">
        <f t="shared" si="11"/>
        <v>0</v>
      </c>
      <c r="P25" s="537">
        <f t="shared" si="12"/>
        <v>0</v>
      </c>
      <c r="Q25" s="535">
        <f t="shared" si="13"/>
        <v>0</v>
      </c>
      <c r="R25" s="537">
        <f t="shared" si="14"/>
        <v>0</v>
      </c>
      <c r="S25" s="535">
        <f t="shared" si="15"/>
        <v>0</v>
      </c>
      <c r="T25" s="538">
        <f t="shared" si="16"/>
        <v>4</v>
      </c>
      <c r="U25" s="390">
        <f t="shared" si="18"/>
        <v>0</v>
      </c>
      <c r="V25" s="392">
        <f t="shared" si="19"/>
        <v>293</v>
      </c>
      <c r="W25" s="516">
        <f>'t1'!N23</f>
        <v>1</v>
      </c>
      <c r="AH25" s="221"/>
      <c r="AI25" s="222">
        <v>28</v>
      </c>
      <c r="AJ25" s="221"/>
      <c r="AK25" s="222">
        <v>2</v>
      </c>
      <c r="AL25" s="221"/>
      <c r="AM25" s="222"/>
      <c r="AN25" s="221"/>
      <c r="AO25" s="222">
        <v>6</v>
      </c>
      <c r="AP25" s="221"/>
      <c r="AQ25" s="222"/>
      <c r="AR25" s="221"/>
      <c r="AS25" s="222">
        <v>253</v>
      </c>
      <c r="AT25" s="221"/>
      <c r="AU25" s="437"/>
      <c r="AV25" s="221"/>
      <c r="AW25" s="437"/>
      <c r="AX25" s="221"/>
      <c r="AY25" s="433">
        <v>4</v>
      </c>
      <c r="AZ25" s="390">
        <f t="shared" si="20"/>
        <v>0</v>
      </c>
      <c r="BA25" s="392">
        <f t="shared" si="21"/>
        <v>293</v>
      </c>
      <c r="BB25" s="516">
        <f>'t1'!AS23</f>
        <v>0</v>
      </c>
    </row>
    <row r="26" spans="1:54" ht="12.75" customHeight="1">
      <c r="A26" s="146" t="str">
        <f>'t1'!A24</f>
        <v>POSIZIONE ECONOMICA D2</v>
      </c>
      <c r="B26" s="181" t="str">
        <f>'t1'!B24</f>
        <v>049000</v>
      </c>
      <c r="C26" s="535">
        <f t="shared" si="17"/>
        <v>0</v>
      </c>
      <c r="D26" s="536">
        <f t="shared" si="0"/>
        <v>65</v>
      </c>
      <c r="E26" s="535">
        <f t="shared" si="1"/>
        <v>0</v>
      </c>
      <c r="F26" s="536">
        <f t="shared" si="2"/>
        <v>0</v>
      </c>
      <c r="G26" s="535">
        <f t="shared" si="3"/>
        <v>0</v>
      </c>
      <c r="H26" s="536">
        <f t="shared" si="4"/>
        <v>0</v>
      </c>
      <c r="I26" s="535">
        <f t="shared" si="5"/>
        <v>0</v>
      </c>
      <c r="J26" s="536">
        <f t="shared" si="6"/>
        <v>0</v>
      </c>
      <c r="K26" s="535">
        <f t="shared" si="7"/>
        <v>0</v>
      </c>
      <c r="L26" s="536">
        <f t="shared" si="8"/>
        <v>0</v>
      </c>
      <c r="M26" s="535">
        <f t="shared" si="9"/>
        <v>0</v>
      </c>
      <c r="N26" s="536">
        <f t="shared" si="10"/>
        <v>6</v>
      </c>
      <c r="O26" s="535">
        <f t="shared" si="11"/>
        <v>0</v>
      </c>
      <c r="P26" s="537">
        <f t="shared" si="12"/>
        <v>0</v>
      </c>
      <c r="Q26" s="535">
        <f t="shared" si="13"/>
        <v>0</v>
      </c>
      <c r="R26" s="537">
        <f t="shared" si="14"/>
        <v>0</v>
      </c>
      <c r="S26" s="535">
        <f t="shared" si="15"/>
        <v>0</v>
      </c>
      <c r="T26" s="538">
        <f t="shared" si="16"/>
        <v>8</v>
      </c>
      <c r="U26" s="390">
        <f t="shared" si="18"/>
        <v>0</v>
      </c>
      <c r="V26" s="392">
        <f t="shared" si="19"/>
        <v>79</v>
      </c>
      <c r="W26" s="516">
        <f>'t1'!N24</f>
        <v>1</v>
      </c>
      <c r="AH26" s="221"/>
      <c r="AI26" s="222">
        <v>65</v>
      </c>
      <c r="AJ26" s="221"/>
      <c r="AK26" s="222"/>
      <c r="AL26" s="221"/>
      <c r="AM26" s="222"/>
      <c r="AN26" s="221"/>
      <c r="AO26" s="222"/>
      <c r="AP26" s="221"/>
      <c r="AQ26" s="222"/>
      <c r="AR26" s="221"/>
      <c r="AS26" s="222">
        <v>6</v>
      </c>
      <c r="AT26" s="221"/>
      <c r="AU26" s="437"/>
      <c r="AV26" s="221"/>
      <c r="AW26" s="437"/>
      <c r="AX26" s="221"/>
      <c r="AY26" s="433">
        <v>8</v>
      </c>
      <c r="AZ26" s="390">
        <f t="shared" si="20"/>
        <v>0</v>
      </c>
      <c r="BA26" s="392">
        <f t="shared" si="21"/>
        <v>79</v>
      </c>
      <c r="BB26" s="516">
        <f>'t1'!AS24</f>
        <v>0</v>
      </c>
    </row>
    <row r="27" spans="1:54" ht="12.75" customHeight="1">
      <c r="A27" s="146" t="str">
        <f>'t1'!A25</f>
        <v>POSIZIONE ECONOMICA DI ACCESSO D1</v>
      </c>
      <c r="B27" s="181" t="str">
        <f>'t1'!B25</f>
        <v>057000</v>
      </c>
      <c r="C27" s="535">
        <f t="shared" si="17"/>
        <v>125</v>
      </c>
      <c r="D27" s="536">
        <f t="shared" si="0"/>
        <v>162</v>
      </c>
      <c r="E27" s="535">
        <f t="shared" si="1"/>
        <v>151</v>
      </c>
      <c r="F27" s="536">
        <f t="shared" si="2"/>
        <v>5</v>
      </c>
      <c r="G27" s="535">
        <f t="shared" si="3"/>
        <v>0</v>
      </c>
      <c r="H27" s="536">
        <f t="shared" si="4"/>
        <v>0</v>
      </c>
      <c r="I27" s="535">
        <f t="shared" si="5"/>
        <v>19</v>
      </c>
      <c r="J27" s="536">
        <f t="shared" si="6"/>
        <v>0</v>
      </c>
      <c r="K27" s="535">
        <f t="shared" si="7"/>
        <v>4</v>
      </c>
      <c r="L27" s="536">
        <f t="shared" si="8"/>
        <v>0</v>
      </c>
      <c r="M27" s="535">
        <f t="shared" si="9"/>
        <v>35</v>
      </c>
      <c r="N27" s="536">
        <f t="shared" si="10"/>
        <v>15</v>
      </c>
      <c r="O27" s="535">
        <f t="shared" si="11"/>
        <v>0</v>
      </c>
      <c r="P27" s="537">
        <f t="shared" si="12"/>
        <v>0</v>
      </c>
      <c r="Q27" s="535">
        <f t="shared" si="13"/>
        <v>0</v>
      </c>
      <c r="R27" s="537">
        <f t="shared" si="14"/>
        <v>1</v>
      </c>
      <c r="S27" s="535">
        <f t="shared" si="15"/>
        <v>12</v>
      </c>
      <c r="T27" s="538">
        <f t="shared" si="16"/>
        <v>17</v>
      </c>
      <c r="U27" s="390">
        <f t="shared" si="18"/>
        <v>346</v>
      </c>
      <c r="V27" s="392">
        <f t="shared" si="19"/>
        <v>200</v>
      </c>
      <c r="W27" s="516">
        <f>'t1'!N25</f>
        <v>1</v>
      </c>
      <c r="AH27" s="221">
        <v>125</v>
      </c>
      <c r="AI27" s="222">
        <v>162</v>
      </c>
      <c r="AJ27" s="221">
        <v>151</v>
      </c>
      <c r="AK27" s="222">
        <v>5</v>
      </c>
      <c r="AL27" s="221"/>
      <c r="AM27" s="222"/>
      <c r="AN27" s="221">
        <v>19</v>
      </c>
      <c r="AO27" s="222"/>
      <c r="AP27" s="221">
        <v>4</v>
      </c>
      <c r="AQ27" s="222"/>
      <c r="AR27" s="221">
        <v>35</v>
      </c>
      <c r="AS27" s="222">
        <v>15</v>
      </c>
      <c r="AT27" s="221"/>
      <c r="AU27" s="437"/>
      <c r="AV27" s="221"/>
      <c r="AW27" s="437">
        <v>1</v>
      </c>
      <c r="AX27" s="221">
        <v>12</v>
      </c>
      <c r="AY27" s="433">
        <v>17</v>
      </c>
      <c r="AZ27" s="390">
        <f t="shared" si="20"/>
        <v>346</v>
      </c>
      <c r="BA27" s="392">
        <f t="shared" si="21"/>
        <v>200</v>
      </c>
      <c r="BB27" s="516">
        <f>'t1'!AS25</f>
        <v>0</v>
      </c>
    </row>
    <row r="28" spans="1:54" ht="12.75" customHeight="1">
      <c r="A28" s="146" t="str">
        <f>'t1'!A26</f>
        <v>POSIZIONE ECONOMICA C5</v>
      </c>
      <c r="B28" s="181" t="str">
        <f>'t1'!B26</f>
        <v>046000</v>
      </c>
      <c r="C28" s="535">
        <f t="shared" si="17"/>
        <v>344</v>
      </c>
      <c r="D28" s="536">
        <f t="shared" si="0"/>
        <v>1167</v>
      </c>
      <c r="E28" s="535">
        <f t="shared" si="1"/>
        <v>109</v>
      </c>
      <c r="F28" s="536">
        <f t="shared" si="2"/>
        <v>132</v>
      </c>
      <c r="G28" s="535">
        <f t="shared" si="3"/>
        <v>0</v>
      </c>
      <c r="H28" s="536">
        <f t="shared" si="4"/>
        <v>0</v>
      </c>
      <c r="I28" s="535">
        <f t="shared" si="5"/>
        <v>95</v>
      </c>
      <c r="J28" s="536">
        <f t="shared" si="6"/>
        <v>61</v>
      </c>
      <c r="K28" s="535">
        <f t="shared" si="7"/>
        <v>23</v>
      </c>
      <c r="L28" s="536">
        <f t="shared" si="8"/>
        <v>20</v>
      </c>
      <c r="M28" s="535">
        <f t="shared" si="9"/>
        <v>20</v>
      </c>
      <c r="N28" s="536">
        <f t="shared" si="10"/>
        <v>57</v>
      </c>
      <c r="O28" s="535">
        <f t="shared" si="11"/>
        <v>0</v>
      </c>
      <c r="P28" s="537">
        <f t="shared" si="12"/>
        <v>0</v>
      </c>
      <c r="Q28" s="535">
        <f t="shared" si="13"/>
        <v>23</v>
      </c>
      <c r="R28" s="537">
        <f t="shared" si="14"/>
        <v>12</v>
      </c>
      <c r="S28" s="535">
        <f t="shared" si="15"/>
        <v>29</v>
      </c>
      <c r="T28" s="538">
        <f t="shared" si="16"/>
        <v>87</v>
      </c>
      <c r="U28" s="390">
        <f t="shared" si="18"/>
        <v>643</v>
      </c>
      <c r="V28" s="392">
        <f t="shared" si="19"/>
        <v>1536</v>
      </c>
      <c r="W28" s="516">
        <f>'t1'!N26</f>
        <v>1</v>
      </c>
      <c r="AH28" s="221">
        <v>344</v>
      </c>
      <c r="AI28" s="222">
        <v>1167</v>
      </c>
      <c r="AJ28" s="221">
        <v>109</v>
      </c>
      <c r="AK28" s="222">
        <v>132</v>
      </c>
      <c r="AL28" s="221"/>
      <c r="AM28" s="222"/>
      <c r="AN28" s="221">
        <v>95</v>
      </c>
      <c r="AO28" s="222">
        <v>61</v>
      </c>
      <c r="AP28" s="221">
        <v>23</v>
      </c>
      <c r="AQ28" s="222">
        <v>20</v>
      </c>
      <c r="AR28" s="221">
        <v>20</v>
      </c>
      <c r="AS28" s="222">
        <v>57</v>
      </c>
      <c r="AT28" s="221"/>
      <c r="AU28" s="437"/>
      <c r="AV28" s="221">
        <v>23</v>
      </c>
      <c r="AW28" s="437">
        <v>12</v>
      </c>
      <c r="AX28" s="221">
        <v>29</v>
      </c>
      <c r="AY28" s="433">
        <v>87</v>
      </c>
      <c r="AZ28" s="390">
        <f t="shared" si="20"/>
        <v>643</v>
      </c>
      <c r="BA28" s="392">
        <f t="shared" si="21"/>
        <v>1536</v>
      </c>
      <c r="BB28" s="516">
        <f>'t1'!AS26</f>
        <v>0</v>
      </c>
    </row>
    <row r="29" spans="1:54" ht="12.75" customHeight="1">
      <c r="A29" s="146" t="str">
        <f>'t1'!A27</f>
        <v>POSIZIONE ECONOMICA C4</v>
      </c>
      <c r="B29" s="181" t="str">
        <f>'t1'!B27</f>
        <v>045000</v>
      </c>
      <c r="C29" s="535">
        <f t="shared" si="17"/>
        <v>0</v>
      </c>
      <c r="D29" s="536">
        <f t="shared" si="0"/>
        <v>174</v>
      </c>
      <c r="E29" s="535">
        <f t="shared" si="1"/>
        <v>0</v>
      </c>
      <c r="F29" s="536">
        <f t="shared" si="2"/>
        <v>37</v>
      </c>
      <c r="G29" s="535">
        <f t="shared" si="3"/>
        <v>0</v>
      </c>
      <c r="H29" s="536">
        <f t="shared" si="4"/>
        <v>0</v>
      </c>
      <c r="I29" s="535">
        <f t="shared" si="5"/>
        <v>0</v>
      </c>
      <c r="J29" s="536">
        <f t="shared" si="6"/>
        <v>35</v>
      </c>
      <c r="K29" s="535">
        <f t="shared" si="7"/>
        <v>0</v>
      </c>
      <c r="L29" s="536">
        <f t="shared" si="8"/>
        <v>2</v>
      </c>
      <c r="M29" s="535">
        <f t="shared" si="9"/>
        <v>0</v>
      </c>
      <c r="N29" s="536">
        <f t="shared" si="10"/>
        <v>15</v>
      </c>
      <c r="O29" s="535">
        <f t="shared" si="11"/>
        <v>0</v>
      </c>
      <c r="P29" s="537">
        <f t="shared" si="12"/>
        <v>0</v>
      </c>
      <c r="Q29" s="535">
        <f t="shared" si="13"/>
        <v>0</v>
      </c>
      <c r="R29" s="537">
        <f t="shared" si="14"/>
        <v>2</v>
      </c>
      <c r="S29" s="535">
        <f t="shared" si="15"/>
        <v>0</v>
      </c>
      <c r="T29" s="538">
        <f t="shared" si="16"/>
        <v>13</v>
      </c>
      <c r="U29" s="390">
        <f t="shared" si="18"/>
        <v>0</v>
      </c>
      <c r="V29" s="392">
        <f t="shared" si="19"/>
        <v>278</v>
      </c>
      <c r="W29" s="516">
        <f>'t1'!N27</f>
        <v>1</v>
      </c>
      <c r="AH29" s="221"/>
      <c r="AI29" s="222">
        <v>174</v>
      </c>
      <c r="AJ29" s="221"/>
      <c r="AK29" s="222">
        <v>37</v>
      </c>
      <c r="AL29" s="221"/>
      <c r="AM29" s="222"/>
      <c r="AN29" s="221"/>
      <c r="AO29" s="222">
        <v>35</v>
      </c>
      <c r="AP29" s="221"/>
      <c r="AQ29" s="222">
        <v>2</v>
      </c>
      <c r="AR29" s="221"/>
      <c r="AS29" s="222">
        <v>15</v>
      </c>
      <c r="AT29" s="221"/>
      <c r="AU29" s="437"/>
      <c r="AV29" s="221"/>
      <c r="AW29" s="437">
        <v>2</v>
      </c>
      <c r="AX29" s="221"/>
      <c r="AY29" s="433">
        <v>13</v>
      </c>
      <c r="AZ29" s="390">
        <f t="shared" si="20"/>
        <v>0</v>
      </c>
      <c r="BA29" s="392">
        <f t="shared" si="21"/>
        <v>278</v>
      </c>
      <c r="BB29" s="516">
        <f>'t1'!AS27</f>
        <v>0</v>
      </c>
    </row>
    <row r="30" spans="1:54" ht="12.75" customHeight="1">
      <c r="A30" s="146" t="str">
        <f>'t1'!A28</f>
        <v>POSIZIONE ECONOMICA C3</v>
      </c>
      <c r="B30" s="181" t="str">
        <f>'t1'!B28</f>
        <v>043000</v>
      </c>
      <c r="C30" s="535">
        <f t="shared" si="17"/>
        <v>0</v>
      </c>
      <c r="D30" s="536">
        <f t="shared" si="0"/>
        <v>31</v>
      </c>
      <c r="E30" s="535">
        <f t="shared" si="1"/>
        <v>0</v>
      </c>
      <c r="F30" s="536">
        <f t="shared" si="2"/>
        <v>12</v>
      </c>
      <c r="G30" s="535">
        <f t="shared" si="3"/>
        <v>0</v>
      </c>
      <c r="H30" s="536">
        <f t="shared" si="4"/>
        <v>0</v>
      </c>
      <c r="I30" s="535">
        <f t="shared" si="5"/>
        <v>0</v>
      </c>
      <c r="J30" s="536">
        <f t="shared" si="6"/>
        <v>0</v>
      </c>
      <c r="K30" s="535">
        <f t="shared" si="7"/>
        <v>0</v>
      </c>
      <c r="L30" s="536">
        <f t="shared" si="8"/>
        <v>0</v>
      </c>
      <c r="M30" s="535">
        <f t="shared" si="9"/>
        <v>0</v>
      </c>
      <c r="N30" s="536">
        <f t="shared" si="10"/>
        <v>2</v>
      </c>
      <c r="O30" s="535">
        <f t="shared" si="11"/>
        <v>0</v>
      </c>
      <c r="P30" s="537">
        <f t="shared" si="12"/>
        <v>0</v>
      </c>
      <c r="Q30" s="535">
        <f t="shared" si="13"/>
        <v>0</v>
      </c>
      <c r="R30" s="537">
        <f t="shared" si="14"/>
        <v>0</v>
      </c>
      <c r="S30" s="535">
        <f t="shared" si="15"/>
        <v>0</v>
      </c>
      <c r="T30" s="538">
        <f t="shared" si="16"/>
        <v>1</v>
      </c>
      <c r="U30" s="390">
        <f t="shared" si="18"/>
        <v>0</v>
      </c>
      <c r="V30" s="392">
        <f t="shared" si="19"/>
        <v>46</v>
      </c>
      <c r="W30" s="516">
        <f>'t1'!N28</f>
        <v>1</v>
      </c>
      <c r="AH30" s="221"/>
      <c r="AI30" s="222">
        <v>31</v>
      </c>
      <c r="AJ30" s="221"/>
      <c r="AK30" s="222">
        <v>12</v>
      </c>
      <c r="AL30" s="221"/>
      <c r="AM30" s="222"/>
      <c r="AN30" s="221"/>
      <c r="AO30" s="222"/>
      <c r="AP30" s="221"/>
      <c r="AQ30" s="222"/>
      <c r="AR30" s="221"/>
      <c r="AS30" s="222">
        <v>2</v>
      </c>
      <c r="AT30" s="221"/>
      <c r="AU30" s="437"/>
      <c r="AV30" s="221"/>
      <c r="AW30" s="437"/>
      <c r="AX30" s="221"/>
      <c r="AY30" s="433">
        <v>1</v>
      </c>
      <c r="AZ30" s="390">
        <f t="shared" si="20"/>
        <v>0</v>
      </c>
      <c r="BA30" s="392">
        <f t="shared" si="21"/>
        <v>46</v>
      </c>
      <c r="BB30" s="516">
        <f>'t1'!AS28</f>
        <v>0</v>
      </c>
    </row>
    <row r="31" spans="1:54" ht="12.75" customHeight="1">
      <c r="A31" s="146" t="str">
        <f>'t1'!A29</f>
        <v>POSIZIONE ECONOMICA C2</v>
      </c>
      <c r="B31" s="181" t="str">
        <f>'t1'!B29</f>
        <v>042000</v>
      </c>
      <c r="C31" s="535">
        <f t="shared" si="17"/>
        <v>0</v>
      </c>
      <c r="D31" s="536">
        <f t="shared" si="0"/>
        <v>70</v>
      </c>
      <c r="E31" s="535">
        <f t="shared" si="1"/>
        <v>0</v>
      </c>
      <c r="F31" s="536">
        <f t="shared" si="2"/>
        <v>8</v>
      </c>
      <c r="G31" s="535">
        <f t="shared" si="3"/>
        <v>0</v>
      </c>
      <c r="H31" s="536">
        <f t="shared" si="4"/>
        <v>0</v>
      </c>
      <c r="I31" s="535">
        <f t="shared" si="5"/>
        <v>0</v>
      </c>
      <c r="J31" s="536">
        <f t="shared" si="6"/>
        <v>0</v>
      </c>
      <c r="K31" s="535">
        <f t="shared" si="7"/>
        <v>0</v>
      </c>
      <c r="L31" s="536">
        <f t="shared" si="8"/>
        <v>0</v>
      </c>
      <c r="M31" s="535">
        <f t="shared" si="9"/>
        <v>0</v>
      </c>
      <c r="N31" s="536">
        <f t="shared" si="10"/>
        <v>2</v>
      </c>
      <c r="O31" s="535">
        <f t="shared" si="11"/>
        <v>0</v>
      </c>
      <c r="P31" s="537">
        <f t="shared" si="12"/>
        <v>0</v>
      </c>
      <c r="Q31" s="535">
        <f t="shared" si="13"/>
        <v>0</v>
      </c>
      <c r="R31" s="537">
        <f t="shared" si="14"/>
        <v>15</v>
      </c>
      <c r="S31" s="535">
        <f t="shared" si="15"/>
        <v>0</v>
      </c>
      <c r="T31" s="538">
        <f t="shared" si="16"/>
        <v>6</v>
      </c>
      <c r="U31" s="390">
        <f t="shared" si="18"/>
        <v>0</v>
      </c>
      <c r="V31" s="392">
        <f t="shared" si="19"/>
        <v>101</v>
      </c>
      <c r="W31" s="516">
        <f>'t1'!N29</f>
        <v>1</v>
      </c>
      <c r="AH31" s="221"/>
      <c r="AI31" s="222">
        <v>70</v>
      </c>
      <c r="AJ31" s="221"/>
      <c r="AK31" s="222">
        <v>8</v>
      </c>
      <c r="AL31" s="221"/>
      <c r="AM31" s="222"/>
      <c r="AN31" s="221"/>
      <c r="AO31" s="222"/>
      <c r="AP31" s="221"/>
      <c r="AQ31" s="222"/>
      <c r="AR31" s="221"/>
      <c r="AS31" s="222">
        <v>2</v>
      </c>
      <c r="AT31" s="221"/>
      <c r="AU31" s="437"/>
      <c r="AV31" s="221"/>
      <c r="AW31" s="437">
        <v>15</v>
      </c>
      <c r="AX31" s="221"/>
      <c r="AY31" s="433">
        <v>6</v>
      </c>
      <c r="AZ31" s="390">
        <f t="shared" si="20"/>
        <v>0</v>
      </c>
      <c r="BA31" s="392">
        <f t="shared" si="21"/>
        <v>101</v>
      </c>
      <c r="BB31" s="516">
        <f>'t1'!AS29</f>
        <v>0</v>
      </c>
    </row>
    <row r="32" spans="1:54" ht="12.75" customHeight="1">
      <c r="A32" s="146" t="str">
        <f>'t1'!A30</f>
        <v>POSIZIONE ECONOMICA DI ACCESSO C1</v>
      </c>
      <c r="B32" s="181" t="str">
        <f>'t1'!B30</f>
        <v>056000</v>
      </c>
      <c r="C32" s="535">
        <f t="shared" si="17"/>
        <v>67</v>
      </c>
      <c r="D32" s="536">
        <f t="shared" si="0"/>
        <v>272</v>
      </c>
      <c r="E32" s="535">
        <f t="shared" si="1"/>
        <v>6</v>
      </c>
      <c r="F32" s="536">
        <f t="shared" si="2"/>
        <v>16</v>
      </c>
      <c r="G32" s="535">
        <f t="shared" si="3"/>
        <v>0</v>
      </c>
      <c r="H32" s="536">
        <f t="shared" si="4"/>
        <v>0</v>
      </c>
      <c r="I32" s="535">
        <f t="shared" si="5"/>
        <v>0</v>
      </c>
      <c r="J32" s="536">
        <f t="shared" si="6"/>
        <v>19</v>
      </c>
      <c r="K32" s="535">
        <f t="shared" si="7"/>
        <v>0</v>
      </c>
      <c r="L32" s="536">
        <f t="shared" si="8"/>
        <v>4</v>
      </c>
      <c r="M32" s="535">
        <f t="shared" si="9"/>
        <v>1</v>
      </c>
      <c r="N32" s="536">
        <f t="shared" si="10"/>
        <v>15</v>
      </c>
      <c r="O32" s="535">
        <f t="shared" si="11"/>
        <v>0</v>
      </c>
      <c r="P32" s="537">
        <f t="shared" si="12"/>
        <v>0</v>
      </c>
      <c r="Q32" s="535">
        <f t="shared" si="13"/>
        <v>0</v>
      </c>
      <c r="R32" s="537">
        <f t="shared" si="14"/>
        <v>0</v>
      </c>
      <c r="S32" s="535">
        <f t="shared" si="15"/>
        <v>5</v>
      </c>
      <c r="T32" s="538">
        <f t="shared" si="16"/>
        <v>24</v>
      </c>
      <c r="U32" s="390">
        <f t="shared" si="18"/>
        <v>79</v>
      </c>
      <c r="V32" s="392">
        <f t="shared" si="19"/>
        <v>350</v>
      </c>
      <c r="W32" s="516">
        <f>'t1'!N30</f>
        <v>1</v>
      </c>
      <c r="AH32" s="221">
        <v>67</v>
      </c>
      <c r="AI32" s="222">
        <v>272</v>
      </c>
      <c r="AJ32" s="221">
        <v>6</v>
      </c>
      <c r="AK32" s="222">
        <v>16</v>
      </c>
      <c r="AL32" s="221"/>
      <c r="AM32" s="222"/>
      <c r="AN32" s="221"/>
      <c r="AO32" s="222">
        <v>19</v>
      </c>
      <c r="AP32" s="221"/>
      <c r="AQ32" s="222">
        <v>4</v>
      </c>
      <c r="AR32" s="221">
        <v>1</v>
      </c>
      <c r="AS32" s="222">
        <v>15</v>
      </c>
      <c r="AT32" s="221"/>
      <c r="AU32" s="437"/>
      <c r="AV32" s="221"/>
      <c r="AW32" s="437"/>
      <c r="AX32" s="221">
        <v>5</v>
      </c>
      <c r="AY32" s="433">
        <v>24</v>
      </c>
      <c r="AZ32" s="390">
        <f t="shared" si="20"/>
        <v>79</v>
      </c>
      <c r="BA32" s="392">
        <f t="shared" si="21"/>
        <v>350</v>
      </c>
      <c r="BB32" s="516">
        <f>'t1'!AS30</f>
        <v>0</v>
      </c>
    </row>
    <row r="33" spans="1:54" ht="12.75" customHeight="1">
      <c r="A33" s="146" t="str">
        <f>'t1'!A31</f>
        <v>POSIZ. ECON. B7 - PROFILO ACCESSO B3</v>
      </c>
      <c r="B33" s="181" t="str">
        <f>'t1'!B31</f>
        <v>0B7A00</v>
      </c>
      <c r="C33" s="535">
        <f t="shared" si="17"/>
        <v>62</v>
      </c>
      <c r="D33" s="536">
        <f t="shared" si="0"/>
        <v>66</v>
      </c>
      <c r="E33" s="535">
        <f t="shared" si="1"/>
        <v>28</v>
      </c>
      <c r="F33" s="536">
        <f t="shared" si="2"/>
        <v>3</v>
      </c>
      <c r="G33" s="535">
        <f t="shared" si="3"/>
        <v>0</v>
      </c>
      <c r="H33" s="536">
        <f t="shared" si="4"/>
        <v>0</v>
      </c>
      <c r="I33" s="535">
        <f t="shared" si="5"/>
        <v>0</v>
      </c>
      <c r="J33" s="536">
        <f t="shared" si="6"/>
        <v>29</v>
      </c>
      <c r="K33" s="535">
        <f t="shared" si="7"/>
        <v>0</v>
      </c>
      <c r="L33" s="536">
        <f t="shared" si="8"/>
        <v>0</v>
      </c>
      <c r="M33" s="535">
        <f t="shared" si="9"/>
        <v>4</v>
      </c>
      <c r="N33" s="536">
        <f t="shared" si="10"/>
        <v>2</v>
      </c>
      <c r="O33" s="535">
        <f t="shared" si="11"/>
        <v>0</v>
      </c>
      <c r="P33" s="537">
        <f t="shared" si="12"/>
        <v>0</v>
      </c>
      <c r="Q33" s="535">
        <f t="shared" si="13"/>
        <v>0</v>
      </c>
      <c r="R33" s="537">
        <f t="shared" si="14"/>
        <v>0</v>
      </c>
      <c r="S33" s="535">
        <f t="shared" si="15"/>
        <v>2</v>
      </c>
      <c r="T33" s="538">
        <f t="shared" si="16"/>
        <v>2</v>
      </c>
      <c r="U33" s="390">
        <f t="shared" si="18"/>
        <v>96</v>
      </c>
      <c r="V33" s="392">
        <f t="shared" si="19"/>
        <v>102</v>
      </c>
      <c r="W33" s="516">
        <f>'t1'!N31</f>
        <v>1</v>
      </c>
      <c r="AH33" s="221">
        <v>62</v>
      </c>
      <c r="AI33" s="222">
        <v>66</v>
      </c>
      <c r="AJ33" s="221">
        <v>28</v>
      </c>
      <c r="AK33" s="222">
        <v>3</v>
      </c>
      <c r="AL33" s="221"/>
      <c r="AM33" s="222"/>
      <c r="AN33" s="221"/>
      <c r="AO33" s="222">
        <v>29</v>
      </c>
      <c r="AP33" s="221"/>
      <c r="AQ33" s="222"/>
      <c r="AR33" s="221">
        <v>4</v>
      </c>
      <c r="AS33" s="222">
        <v>2</v>
      </c>
      <c r="AT33" s="221"/>
      <c r="AU33" s="437"/>
      <c r="AV33" s="221"/>
      <c r="AW33" s="437"/>
      <c r="AX33" s="221">
        <v>2</v>
      </c>
      <c r="AY33" s="433">
        <v>2</v>
      </c>
      <c r="AZ33" s="390">
        <f t="shared" si="20"/>
        <v>96</v>
      </c>
      <c r="BA33" s="392">
        <f t="shared" si="21"/>
        <v>102</v>
      </c>
      <c r="BB33" s="516">
        <f>'t1'!AS31</f>
        <v>0</v>
      </c>
    </row>
    <row r="34" spans="1:54" ht="12.75" customHeight="1">
      <c r="A34" s="146" t="str">
        <f>'t1'!A32</f>
        <v>POSIZ. ECON. B7 - PROFILO  ACCESSO B1</v>
      </c>
      <c r="B34" s="181" t="str">
        <f>'t1'!B32</f>
        <v>0B7000</v>
      </c>
      <c r="C34" s="535">
        <f t="shared" si="17"/>
        <v>0</v>
      </c>
      <c r="D34" s="536">
        <f t="shared" si="0"/>
        <v>0</v>
      </c>
      <c r="E34" s="535">
        <f t="shared" si="1"/>
        <v>0</v>
      </c>
      <c r="F34" s="536">
        <f t="shared" si="2"/>
        <v>0</v>
      </c>
      <c r="G34" s="535">
        <f t="shared" si="3"/>
        <v>0</v>
      </c>
      <c r="H34" s="536">
        <f t="shared" si="4"/>
        <v>0</v>
      </c>
      <c r="I34" s="535">
        <f t="shared" si="5"/>
        <v>0</v>
      </c>
      <c r="J34" s="536">
        <f t="shared" si="6"/>
        <v>0</v>
      </c>
      <c r="K34" s="535">
        <f t="shared" si="7"/>
        <v>0</v>
      </c>
      <c r="L34" s="536">
        <f t="shared" si="8"/>
        <v>0</v>
      </c>
      <c r="M34" s="535">
        <f t="shared" si="9"/>
        <v>0</v>
      </c>
      <c r="N34" s="536">
        <f t="shared" si="10"/>
        <v>0</v>
      </c>
      <c r="O34" s="535">
        <f t="shared" si="11"/>
        <v>0</v>
      </c>
      <c r="P34" s="537">
        <f t="shared" si="12"/>
        <v>0</v>
      </c>
      <c r="Q34" s="535">
        <f t="shared" si="13"/>
        <v>0</v>
      </c>
      <c r="R34" s="537">
        <f t="shared" si="14"/>
        <v>0</v>
      </c>
      <c r="S34" s="535">
        <f t="shared" si="15"/>
        <v>0</v>
      </c>
      <c r="T34" s="538">
        <f t="shared" si="16"/>
        <v>0</v>
      </c>
      <c r="U34" s="390">
        <f t="shared" si="18"/>
        <v>0</v>
      </c>
      <c r="V34" s="392">
        <f t="shared" si="19"/>
        <v>0</v>
      </c>
      <c r="W34" s="516">
        <f>'t1'!N32</f>
        <v>0</v>
      </c>
      <c r="AH34" s="221"/>
      <c r="AI34" s="222"/>
      <c r="AJ34" s="221"/>
      <c r="AK34" s="222"/>
      <c r="AL34" s="221"/>
      <c r="AM34" s="222"/>
      <c r="AN34" s="221"/>
      <c r="AO34" s="222"/>
      <c r="AP34" s="221"/>
      <c r="AQ34" s="222"/>
      <c r="AR34" s="221"/>
      <c r="AS34" s="222"/>
      <c r="AT34" s="221"/>
      <c r="AU34" s="437"/>
      <c r="AV34" s="221"/>
      <c r="AW34" s="437"/>
      <c r="AX34" s="221"/>
      <c r="AY34" s="433"/>
      <c r="AZ34" s="390">
        <f t="shared" si="20"/>
        <v>0</v>
      </c>
      <c r="BA34" s="392">
        <f t="shared" si="21"/>
        <v>0</v>
      </c>
      <c r="BB34" s="516">
        <f>'t1'!AS32</f>
        <v>0</v>
      </c>
    </row>
    <row r="35" spans="1:54" ht="12.75" customHeight="1">
      <c r="A35" s="146" t="str">
        <f>'t1'!A33</f>
        <v>POSIZ. ECON. B6 PROFILI ACCESSO B3</v>
      </c>
      <c r="B35" s="181" t="str">
        <f>'t1'!B33</f>
        <v>038490</v>
      </c>
      <c r="C35" s="535">
        <f t="shared" si="17"/>
        <v>33</v>
      </c>
      <c r="D35" s="536">
        <f t="shared" si="0"/>
        <v>0</v>
      </c>
      <c r="E35" s="535">
        <f t="shared" si="1"/>
        <v>0</v>
      </c>
      <c r="F35" s="536">
        <f t="shared" si="2"/>
        <v>0</v>
      </c>
      <c r="G35" s="535">
        <f t="shared" si="3"/>
        <v>0</v>
      </c>
      <c r="H35" s="536">
        <f t="shared" si="4"/>
        <v>0</v>
      </c>
      <c r="I35" s="535">
        <f t="shared" si="5"/>
        <v>0</v>
      </c>
      <c r="J35" s="536">
        <f t="shared" si="6"/>
        <v>0</v>
      </c>
      <c r="K35" s="535">
        <f t="shared" si="7"/>
        <v>0</v>
      </c>
      <c r="L35" s="536">
        <f t="shared" si="8"/>
        <v>0</v>
      </c>
      <c r="M35" s="535">
        <f t="shared" si="9"/>
        <v>2</v>
      </c>
      <c r="N35" s="536">
        <f t="shared" si="10"/>
        <v>0</v>
      </c>
      <c r="O35" s="535">
        <f t="shared" si="11"/>
        <v>0</v>
      </c>
      <c r="P35" s="537">
        <f t="shared" si="12"/>
        <v>0</v>
      </c>
      <c r="Q35" s="535">
        <f t="shared" si="13"/>
        <v>0</v>
      </c>
      <c r="R35" s="537">
        <f t="shared" si="14"/>
        <v>0</v>
      </c>
      <c r="S35" s="535">
        <f t="shared" si="15"/>
        <v>2</v>
      </c>
      <c r="T35" s="538">
        <f t="shared" si="16"/>
        <v>0</v>
      </c>
      <c r="U35" s="390">
        <f t="shared" si="18"/>
        <v>37</v>
      </c>
      <c r="V35" s="392">
        <f t="shared" si="19"/>
        <v>0</v>
      </c>
      <c r="W35" s="516">
        <f>'t1'!N33</f>
        <v>1</v>
      </c>
      <c r="AH35" s="221">
        <v>33</v>
      </c>
      <c r="AI35" s="222"/>
      <c r="AJ35" s="221">
        <v>0</v>
      </c>
      <c r="AK35" s="222"/>
      <c r="AL35" s="221"/>
      <c r="AM35" s="222"/>
      <c r="AN35" s="221"/>
      <c r="AO35" s="222"/>
      <c r="AP35" s="221"/>
      <c r="AQ35" s="222"/>
      <c r="AR35" s="221">
        <v>2</v>
      </c>
      <c r="AS35" s="222"/>
      <c r="AT35" s="221"/>
      <c r="AU35" s="437"/>
      <c r="AV35" s="221"/>
      <c r="AW35" s="437"/>
      <c r="AX35" s="221">
        <v>2</v>
      </c>
      <c r="AY35" s="433"/>
      <c r="AZ35" s="390">
        <f t="shared" si="20"/>
        <v>37</v>
      </c>
      <c r="BA35" s="392">
        <f t="shared" si="21"/>
        <v>0</v>
      </c>
      <c r="BB35" s="516">
        <f>'t1'!AS33</f>
        <v>0</v>
      </c>
    </row>
    <row r="36" spans="1:54" ht="12.75" customHeight="1">
      <c r="A36" s="146" t="str">
        <f>'t1'!A34</f>
        <v>POSIZ. ECON. B6 PROFILI ACCESSO B1</v>
      </c>
      <c r="B36" s="181" t="str">
        <f>'t1'!B34</f>
        <v>038491</v>
      </c>
      <c r="C36" s="535">
        <f t="shared" si="17"/>
        <v>0</v>
      </c>
      <c r="D36" s="536">
        <f t="shared" si="0"/>
        <v>60</v>
      </c>
      <c r="E36" s="535">
        <f t="shared" si="1"/>
        <v>0</v>
      </c>
      <c r="F36" s="536">
        <f t="shared" si="2"/>
        <v>44</v>
      </c>
      <c r="G36" s="535">
        <f t="shared" si="3"/>
        <v>0</v>
      </c>
      <c r="H36" s="536">
        <f t="shared" si="4"/>
        <v>0</v>
      </c>
      <c r="I36" s="535">
        <f t="shared" si="5"/>
        <v>0</v>
      </c>
      <c r="J36" s="536">
        <f t="shared" si="6"/>
        <v>30</v>
      </c>
      <c r="K36" s="535">
        <f t="shared" si="7"/>
        <v>0</v>
      </c>
      <c r="L36" s="536">
        <f t="shared" si="8"/>
        <v>0</v>
      </c>
      <c r="M36" s="535">
        <f t="shared" si="9"/>
        <v>0</v>
      </c>
      <c r="N36" s="536">
        <f t="shared" si="10"/>
        <v>6</v>
      </c>
      <c r="O36" s="535">
        <f t="shared" si="11"/>
        <v>0</v>
      </c>
      <c r="P36" s="537">
        <f t="shared" si="12"/>
        <v>0</v>
      </c>
      <c r="Q36" s="535">
        <f t="shared" si="13"/>
        <v>0</v>
      </c>
      <c r="R36" s="537">
        <f t="shared" si="14"/>
        <v>0</v>
      </c>
      <c r="S36" s="535">
        <f t="shared" si="15"/>
        <v>0</v>
      </c>
      <c r="T36" s="538">
        <f t="shared" si="16"/>
        <v>2</v>
      </c>
      <c r="U36" s="390">
        <f t="shared" si="18"/>
        <v>0</v>
      </c>
      <c r="V36" s="392">
        <f t="shared" si="19"/>
        <v>142</v>
      </c>
      <c r="W36" s="516">
        <f>'t1'!N34</f>
        <v>1</v>
      </c>
      <c r="AH36" s="221"/>
      <c r="AI36" s="222">
        <v>60</v>
      </c>
      <c r="AJ36" s="221"/>
      <c r="AK36" s="222">
        <v>44</v>
      </c>
      <c r="AL36" s="221"/>
      <c r="AM36" s="222"/>
      <c r="AN36" s="221"/>
      <c r="AO36" s="222">
        <v>30</v>
      </c>
      <c r="AP36" s="221"/>
      <c r="AQ36" s="222"/>
      <c r="AR36" s="221"/>
      <c r="AS36" s="222">
        <v>6</v>
      </c>
      <c r="AT36" s="221"/>
      <c r="AU36" s="437"/>
      <c r="AV36" s="221"/>
      <c r="AW36" s="437"/>
      <c r="AX36" s="221"/>
      <c r="AY36" s="433">
        <v>2</v>
      </c>
      <c r="AZ36" s="390">
        <f t="shared" si="20"/>
        <v>0</v>
      </c>
      <c r="BA36" s="392">
        <f t="shared" si="21"/>
        <v>142</v>
      </c>
      <c r="BB36" s="516">
        <f>'t1'!AS34</f>
        <v>0</v>
      </c>
    </row>
    <row r="37" spans="1:54" ht="12.75" customHeight="1">
      <c r="A37" s="146" t="str">
        <f>'t1'!A35</f>
        <v>POSIZ. ECON. B5 PROFILI ACCESSO B3</v>
      </c>
      <c r="B37" s="181" t="str">
        <f>'t1'!B35</f>
        <v>037492</v>
      </c>
      <c r="C37" s="535">
        <f t="shared" si="17"/>
        <v>0</v>
      </c>
      <c r="D37" s="536">
        <f t="shared" si="0"/>
        <v>0</v>
      </c>
      <c r="E37" s="535">
        <f t="shared" si="1"/>
        <v>0</v>
      </c>
      <c r="F37" s="536">
        <f t="shared" si="2"/>
        <v>0</v>
      </c>
      <c r="G37" s="535">
        <f t="shared" si="3"/>
        <v>0</v>
      </c>
      <c r="H37" s="536">
        <f t="shared" si="4"/>
        <v>0</v>
      </c>
      <c r="I37" s="535">
        <f t="shared" si="5"/>
        <v>0</v>
      </c>
      <c r="J37" s="536">
        <f t="shared" si="6"/>
        <v>0</v>
      </c>
      <c r="K37" s="535">
        <f t="shared" si="7"/>
        <v>0</v>
      </c>
      <c r="L37" s="536">
        <f t="shared" si="8"/>
        <v>0</v>
      </c>
      <c r="M37" s="535">
        <f t="shared" si="9"/>
        <v>0</v>
      </c>
      <c r="N37" s="536">
        <f t="shared" si="10"/>
        <v>0</v>
      </c>
      <c r="O37" s="535">
        <f t="shared" si="11"/>
        <v>0</v>
      </c>
      <c r="P37" s="537">
        <f t="shared" si="12"/>
        <v>0</v>
      </c>
      <c r="Q37" s="535">
        <f t="shared" si="13"/>
        <v>0</v>
      </c>
      <c r="R37" s="537">
        <f t="shared" si="14"/>
        <v>0</v>
      </c>
      <c r="S37" s="535">
        <f t="shared" si="15"/>
        <v>0</v>
      </c>
      <c r="T37" s="538">
        <f t="shared" si="16"/>
        <v>0</v>
      </c>
      <c r="U37" s="390">
        <f t="shared" si="18"/>
        <v>0</v>
      </c>
      <c r="V37" s="392">
        <f t="shared" si="19"/>
        <v>0</v>
      </c>
      <c r="W37" s="516">
        <f>'t1'!N35</f>
        <v>0</v>
      </c>
      <c r="AH37" s="221"/>
      <c r="AI37" s="222"/>
      <c r="AJ37" s="221"/>
      <c r="AK37" s="222"/>
      <c r="AL37" s="221"/>
      <c r="AM37" s="222"/>
      <c r="AN37" s="221"/>
      <c r="AO37" s="222"/>
      <c r="AP37" s="221"/>
      <c r="AQ37" s="222"/>
      <c r="AR37" s="221"/>
      <c r="AS37" s="222"/>
      <c r="AT37" s="221"/>
      <c r="AU37" s="437"/>
      <c r="AV37" s="221"/>
      <c r="AW37" s="437"/>
      <c r="AX37" s="221"/>
      <c r="AY37" s="433"/>
      <c r="AZ37" s="390">
        <f t="shared" si="20"/>
        <v>0</v>
      </c>
      <c r="BA37" s="392">
        <f t="shared" si="21"/>
        <v>0</v>
      </c>
      <c r="BB37" s="516">
        <f>'t1'!AS35</f>
        <v>0</v>
      </c>
    </row>
    <row r="38" spans="1:54" ht="12.75" customHeight="1">
      <c r="A38" s="146" t="str">
        <f>'t1'!A36</f>
        <v>POSIZ. ECON. B5 PROFILI ACCESSO B1</v>
      </c>
      <c r="B38" s="181" t="str">
        <f>'t1'!B36</f>
        <v>037493</v>
      </c>
      <c r="C38" s="535">
        <f t="shared" si="17"/>
        <v>0</v>
      </c>
      <c r="D38" s="536">
        <f t="shared" si="0"/>
        <v>0</v>
      </c>
      <c r="E38" s="535">
        <f t="shared" si="1"/>
        <v>0</v>
      </c>
      <c r="F38" s="536">
        <f t="shared" si="2"/>
        <v>0</v>
      </c>
      <c r="G38" s="535">
        <f t="shared" si="3"/>
        <v>0</v>
      </c>
      <c r="H38" s="536">
        <f t="shared" si="4"/>
        <v>0</v>
      </c>
      <c r="I38" s="535">
        <f t="shared" si="5"/>
        <v>0</v>
      </c>
      <c r="J38" s="536">
        <f t="shared" si="6"/>
        <v>0</v>
      </c>
      <c r="K38" s="535">
        <f t="shared" si="7"/>
        <v>0</v>
      </c>
      <c r="L38" s="536">
        <f t="shared" si="8"/>
        <v>0</v>
      </c>
      <c r="M38" s="535">
        <f t="shared" si="9"/>
        <v>0</v>
      </c>
      <c r="N38" s="536">
        <f t="shared" si="10"/>
        <v>0</v>
      </c>
      <c r="O38" s="535">
        <f t="shared" si="11"/>
        <v>0</v>
      </c>
      <c r="P38" s="537">
        <f t="shared" si="12"/>
        <v>0</v>
      </c>
      <c r="Q38" s="535">
        <f t="shared" si="13"/>
        <v>0</v>
      </c>
      <c r="R38" s="537">
        <f t="shared" si="14"/>
        <v>0</v>
      </c>
      <c r="S38" s="535">
        <f t="shared" si="15"/>
        <v>0</v>
      </c>
      <c r="T38" s="538">
        <f t="shared" si="16"/>
        <v>0</v>
      </c>
      <c r="U38" s="390">
        <f t="shared" si="18"/>
        <v>0</v>
      </c>
      <c r="V38" s="392">
        <f t="shared" si="19"/>
        <v>0</v>
      </c>
      <c r="W38" s="516">
        <f>'t1'!N36</f>
        <v>0</v>
      </c>
      <c r="AH38" s="221"/>
      <c r="AI38" s="222"/>
      <c r="AJ38" s="221"/>
      <c r="AK38" s="222"/>
      <c r="AL38" s="221"/>
      <c r="AM38" s="222"/>
      <c r="AN38" s="221"/>
      <c r="AO38" s="222"/>
      <c r="AP38" s="221"/>
      <c r="AQ38" s="222"/>
      <c r="AR38" s="221"/>
      <c r="AS38" s="222"/>
      <c r="AT38" s="221"/>
      <c r="AU38" s="437"/>
      <c r="AV38" s="221"/>
      <c r="AW38" s="437"/>
      <c r="AX38" s="221"/>
      <c r="AY38" s="433"/>
      <c r="AZ38" s="390">
        <f t="shared" si="20"/>
        <v>0</v>
      </c>
      <c r="BA38" s="392">
        <f t="shared" si="21"/>
        <v>0</v>
      </c>
      <c r="BB38" s="516">
        <f>'t1'!AS36</f>
        <v>0</v>
      </c>
    </row>
    <row r="39" spans="1:54" ht="12.75" customHeight="1">
      <c r="A39" s="146" t="str">
        <f>'t1'!A37</f>
        <v>POSIZ. ECON. B4 PROFILI ACCESSO B3</v>
      </c>
      <c r="B39" s="181" t="str">
        <f>'t1'!B37</f>
        <v>036494</v>
      </c>
      <c r="C39" s="535">
        <f t="shared" si="17"/>
        <v>60</v>
      </c>
      <c r="D39" s="536">
        <f t="shared" si="0"/>
        <v>0</v>
      </c>
      <c r="E39" s="535">
        <f t="shared" si="1"/>
        <v>7</v>
      </c>
      <c r="F39" s="536">
        <f t="shared" si="2"/>
        <v>0</v>
      </c>
      <c r="G39" s="535">
        <f t="shared" si="3"/>
        <v>0</v>
      </c>
      <c r="H39" s="536">
        <f t="shared" si="4"/>
        <v>0</v>
      </c>
      <c r="I39" s="535">
        <f t="shared" si="5"/>
        <v>0</v>
      </c>
      <c r="J39" s="536">
        <f t="shared" si="6"/>
        <v>0</v>
      </c>
      <c r="K39" s="535">
        <f t="shared" si="7"/>
        <v>0</v>
      </c>
      <c r="L39" s="536">
        <f t="shared" si="8"/>
        <v>0</v>
      </c>
      <c r="M39" s="535">
        <f t="shared" si="9"/>
        <v>31</v>
      </c>
      <c r="N39" s="536">
        <f t="shared" si="10"/>
        <v>0</v>
      </c>
      <c r="O39" s="535">
        <f t="shared" si="11"/>
        <v>0</v>
      </c>
      <c r="P39" s="537">
        <f t="shared" si="12"/>
        <v>0</v>
      </c>
      <c r="Q39" s="535">
        <f t="shared" si="13"/>
        <v>0</v>
      </c>
      <c r="R39" s="537">
        <f t="shared" si="14"/>
        <v>0</v>
      </c>
      <c r="S39" s="535">
        <f t="shared" si="15"/>
        <v>3</v>
      </c>
      <c r="T39" s="538">
        <f t="shared" si="16"/>
        <v>0</v>
      </c>
      <c r="U39" s="390">
        <f t="shared" si="18"/>
        <v>101</v>
      </c>
      <c r="V39" s="392">
        <f t="shared" si="19"/>
        <v>0</v>
      </c>
      <c r="W39" s="516">
        <f>'t1'!N37</f>
        <v>1</v>
      </c>
      <c r="AH39" s="221">
        <v>60</v>
      </c>
      <c r="AI39" s="222"/>
      <c r="AJ39" s="221">
        <v>7</v>
      </c>
      <c r="AK39" s="222"/>
      <c r="AL39" s="221"/>
      <c r="AM39" s="222"/>
      <c r="AN39" s="221"/>
      <c r="AO39" s="222"/>
      <c r="AP39" s="221"/>
      <c r="AQ39" s="222"/>
      <c r="AR39" s="221">
        <v>31</v>
      </c>
      <c r="AS39" s="222"/>
      <c r="AT39" s="221"/>
      <c r="AU39" s="437"/>
      <c r="AV39" s="221"/>
      <c r="AW39" s="437"/>
      <c r="AX39" s="221">
        <v>3</v>
      </c>
      <c r="AY39" s="433"/>
      <c r="AZ39" s="390">
        <f t="shared" si="20"/>
        <v>101</v>
      </c>
      <c r="BA39" s="392">
        <f t="shared" si="21"/>
        <v>0</v>
      </c>
      <c r="BB39" s="516">
        <f>'t1'!AS37</f>
        <v>0</v>
      </c>
    </row>
    <row r="40" spans="1:54" ht="12.75" customHeight="1">
      <c r="A40" s="146" t="str">
        <f>'t1'!A38</f>
        <v>POSIZ. ECON. B4 PROFILI ACCESSO B1</v>
      </c>
      <c r="B40" s="181" t="str">
        <f>'t1'!B38</f>
        <v>036495</v>
      </c>
      <c r="C40" s="535">
        <f t="shared" si="17"/>
        <v>82</v>
      </c>
      <c r="D40" s="536">
        <f t="shared" si="0"/>
        <v>0</v>
      </c>
      <c r="E40" s="535">
        <f t="shared" si="1"/>
        <v>23</v>
      </c>
      <c r="F40" s="536">
        <f t="shared" si="2"/>
        <v>0</v>
      </c>
      <c r="G40" s="535">
        <f t="shared" si="3"/>
        <v>0</v>
      </c>
      <c r="H40" s="536">
        <f t="shared" si="4"/>
        <v>0</v>
      </c>
      <c r="I40" s="535">
        <f t="shared" si="5"/>
        <v>0</v>
      </c>
      <c r="J40" s="536">
        <f t="shared" si="6"/>
        <v>0</v>
      </c>
      <c r="K40" s="535">
        <f t="shared" si="7"/>
        <v>0</v>
      </c>
      <c r="L40" s="536">
        <f t="shared" si="8"/>
        <v>0</v>
      </c>
      <c r="M40" s="535">
        <f t="shared" si="9"/>
        <v>7</v>
      </c>
      <c r="N40" s="536">
        <f t="shared" si="10"/>
        <v>0</v>
      </c>
      <c r="O40" s="535">
        <f t="shared" si="11"/>
        <v>0</v>
      </c>
      <c r="P40" s="537">
        <f t="shared" si="12"/>
        <v>0</v>
      </c>
      <c r="Q40" s="535">
        <f t="shared" si="13"/>
        <v>0</v>
      </c>
      <c r="R40" s="537">
        <f t="shared" si="14"/>
        <v>0</v>
      </c>
      <c r="S40" s="535">
        <f t="shared" si="15"/>
        <v>3</v>
      </c>
      <c r="T40" s="538">
        <f t="shared" si="16"/>
        <v>0</v>
      </c>
      <c r="U40" s="390">
        <f t="shared" si="18"/>
        <v>115</v>
      </c>
      <c r="V40" s="392">
        <f t="shared" si="19"/>
        <v>0</v>
      </c>
      <c r="W40" s="516">
        <f>'t1'!N38</f>
        <v>1</v>
      </c>
      <c r="AH40" s="221">
        <v>82</v>
      </c>
      <c r="AI40" s="222"/>
      <c r="AJ40" s="221">
        <v>23</v>
      </c>
      <c r="AK40" s="222"/>
      <c r="AL40" s="221"/>
      <c r="AM40" s="222"/>
      <c r="AN40" s="221"/>
      <c r="AO40" s="222"/>
      <c r="AP40" s="221"/>
      <c r="AQ40" s="222"/>
      <c r="AR40" s="221">
        <v>7</v>
      </c>
      <c r="AS40" s="222"/>
      <c r="AT40" s="221"/>
      <c r="AU40" s="437"/>
      <c r="AV40" s="221"/>
      <c r="AW40" s="437"/>
      <c r="AX40" s="221">
        <v>3</v>
      </c>
      <c r="AY40" s="433"/>
      <c r="AZ40" s="390">
        <f t="shared" si="20"/>
        <v>115</v>
      </c>
      <c r="BA40" s="392">
        <f t="shared" si="21"/>
        <v>0</v>
      </c>
      <c r="BB40" s="516">
        <f>'t1'!AS38</f>
        <v>0</v>
      </c>
    </row>
    <row r="41" spans="1:54" ht="12.75" customHeight="1">
      <c r="A41" s="146" t="str">
        <f>'t1'!A39</f>
        <v>POSIZIONE ECONOMICA DI ACCESSO B3</v>
      </c>
      <c r="B41" s="181" t="str">
        <f>'t1'!B39</f>
        <v>055000</v>
      </c>
      <c r="C41" s="535">
        <f t="shared" si="17"/>
        <v>0</v>
      </c>
      <c r="D41" s="536">
        <f t="shared" si="0"/>
        <v>29</v>
      </c>
      <c r="E41" s="535">
        <f t="shared" si="1"/>
        <v>0</v>
      </c>
      <c r="F41" s="536">
        <f t="shared" si="2"/>
        <v>4</v>
      </c>
      <c r="G41" s="535">
        <f t="shared" si="3"/>
        <v>0</v>
      </c>
      <c r="H41" s="536">
        <f t="shared" si="4"/>
        <v>0</v>
      </c>
      <c r="I41" s="535">
        <f t="shared" si="5"/>
        <v>0</v>
      </c>
      <c r="J41" s="536">
        <f t="shared" si="6"/>
        <v>0</v>
      </c>
      <c r="K41" s="535">
        <f t="shared" si="7"/>
        <v>0</v>
      </c>
      <c r="L41" s="536">
        <f t="shared" si="8"/>
        <v>0</v>
      </c>
      <c r="M41" s="535">
        <f t="shared" si="9"/>
        <v>0</v>
      </c>
      <c r="N41" s="536">
        <f t="shared" si="10"/>
        <v>2</v>
      </c>
      <c r="O41" s="535">
        <f t="shared" si="11"/>
        <v>0</v>
      </c>
      <c r="P41" s="537">
        <f t="shared" si="12"/>
        <v>0</v>
      </c>
      <c r="Q41" s="535">
        <f t="shared" si="13"/>
        <v>0</v>
      </c>
      <c r="R41" s="537">
        <f t="shared" si="14"/>
        <v>0</v>
      </c>
      <c r="S41" s="535">
        <f t="shared" si="15"/>
        <v>0</v>
      </c>
      <c r="T41" s="538">
        <f t="shared" si="16"/>
        <v>2</v>
      </c>
      <c r="U41" s="390">
        <f t="shared" si="18"/>
        <v>0</v>
      </c>
      <c r="V41" s="392">
        <f t="shared" si="19"/>
        <v>37</v>
      </c>
      <c r="W41" s="516">
        <f>'t1'!N39</f>
        <v>1</v>
      </c>
      <c r="AH41" s="221"/>
      <c r="AI41" s="222">
        <v>29</v>
      </c>
      <c r="AJ41" s="221"/>
      <c r="AK41" s="222">
        <v>4</v>
      </c>
      <c r="AL41" s="221"/>
      <c r="AM41" s="222"/>
      <c r="AN41" s="221"/>
      <c r="AO41" s="222"/>
      <c r="AP41" s="221"/>
      <c r="AQ41" s="222"/>
      <c r="AR41" s="221"/>
      <c r="AS41" s="222">
        <v>2</v>
      </c>
      <c r="AT41" s="221"/>
      <c r="AU41" s="437"/>
      <c r="AV41" s="221"/>
      <c r="AW41" s="437"/>
      <c r="AX41" s="221"/>
      <c r="AY41" s="433">
        <v>2</v>
      </c>
      <c r="AZ41" s="390">
        <f t="shared" si="20"/>
        <v>0</v>
      </c>
      <c r="BA41" s="392">
        <f t="shared" si="21"/>
        <v>37</v>
      </c>
      <c r="BB41" s="516">
        <f>'t1'!AS39</f>
        <v>0</v>
      </c>
    </row>
    <row r="42" spans="1:54" ht="12.75" customHeight="1">
      <c r="A42" s="146" t="str">
        <f>'t1'!A40</f>
        <v>POSIZIONE ECONOMICA B3</v>
      </c>
      <c r="B42" s="181" t="str">
        <f>'t1'!B40</f>
        <v>034000</v>
      </c>
      <c r="C42" s="535">
        <f t="shared" si="17"/>
        <v>0</v>
      </c>
      <c r="D42" s="536">
        <f t="shared" si="0"/>
        <v>0</v>
      </c>
      <c r="E42" s="535">
        <f t="shared" si="1"/>
        <v>0</v>
      </c>
      <c r="F42" s="536">
        <f t="shared" si="2"/>
        <v>0</v>
      </c>
      <c r="G42" s="535">
        <f t="shared" si="3"/>
        <v>0</v>
      </c>
      <c r="H42" s="536">
        <f t="shared" si="4"/>
        <v>0</v>
      </c>
      <c r="I42" s="535">
        <f t="shared" si="5"/>
        <v>0</v>
      </c>
      <c r="J42" s="536">
        <f t="shared" si="6"/>
        <v>0</v>
      </c>
      <c r="K42" s="535">
        <f t="shared" si="7"/>
        <v>0</v>
      </c>
      <c r="L42" s="536">
        <f t="shared" si="8"/>
        <v>0</v>
      </c>
      <c r="M42" s="535">
        <f t="shared" si="9"/>
        <v>0</v>
      </c>
      <c r="N42" s="536">
        <f t="shared" si="10"/>
        <v>0</v>
      </c>
      <c r="O42" s="535">
        <f t="shared" si="11"/>
        <v>0</v>
      </c>
      <c r="P42" s="537">
        <f t="shared" si="12"/>
        <v>0</v>
      </c>
      <c r="Q42" s="535">
        <f t="shared" si="13"/>
        <v>0</v>
      </c>
      <c r="R42" s="537">
        <f t="shared" si="14"/>
        <v>0</v>
      </c>
      <c r="S42" s="535">
        <f t="shared" si="15"/>
        <v>0</v>
      </c>
      <c r="T42" s="538">
        <f t="shared" si="16"/>
        <v>0</v>
      </c>
      <c r="U42" s="390">
        <f t="shared" si="18"/>
        <v>0</v>
      </c>
      <c r="V42" s="392">
        <f t="shared" si="19"/>
        <v>0</v>
      </c>
      <c r="W42" s="516">
        <f>'t1'!N40</f>
        <v>0</v>
      </c>
      <c r="AH42" s="221"/>
      <c r="AI42" s="222"/>
      <c r="AJ42" s="221"/>
      <c r="AK42" s="222"/>
      <c r="AL42" s="221"/>
      <c r="AM42" s="222"/>
      <c r="AN42" s="221"/>
      <c r="AO42" s="222"/>
      <c r="AP42" s="221"/>
      <c r="AQ42" s="222"/>
      <c r="AR42" s="221"/>
      <c r="AS42" s="222"/>
      <c r="AT42" s="221"/>
      <c r="AU42" s="437"/>
      <c r="AV42" s="221"/>
      <c r="AW42" s="437"/>
      <c r="AX42" s="221"/>
      <c r="AY42" s="433"/>
      <c r="AZ42" s="390">
        <f t="shared" si="20"/>
        <v>0</v>
      </c>
      <c r="BA42" s="392">
        <f t="shared" si="21"/>
        <v>0</v>
      </c>
      <c r="BB42" s="516">
        <f>'t1'!AS40</f>
        <v>0</v>
      </c>
    </row>
    <row r="43" spans="1:54" ht="12.75" customHeight="1">
      <c r="A43" s="146" t="str">
        <f>'t1'!A41</f>
        <v>POSIZIONE ECONOMICA B2</v>
      </c>
      <c r="B43" s="181" t="str">
        <f>'t1'!B41</f>
        <v>032000</v>
      </c>
      <c r="C43" s="535">
        <f t="shared" si="17"/>
        <v>0</v>
      </c>
      <c r="D43" s="536">
        <f t="shared" si="0"/>
        <v>0</v>
      </c>
      <c r="E43" s="535">
        <f t="shared" si="1"/>
        <v>0</v>
      </c>
      <c r="F43" s="536">
        <f t="shared" si="2"/>
        <v>0</v>
      </c>
      <c r="G43" s="535">
        <f t="shared" si="3"/>
        <v>0</v>
      </c>
      <c r="H43" s="536">
        <f t="shared" si="4"/>
        <v>0</v>
      </c>
      <c r="I43" s="535">
        <f t="shared" si="5"/>
        <v>0</v>
      </c>
      <c r="J43" s="536">
        <f t="shared" si="6"/>
        <v>0</v>
      </c>
      <c r="K43" s="535">
        <f t="shared" si="7"/>
        <v>0</v>
      </c>
      <c r="L43" s="536">
        <f t="shared" si="8"/>
        <v>0</v>
      </c>
      <c r="M43" s="535">
        <f t="shared" si="9"/>
        <v>0</v>
      </c>
      <c r="N43" s="536">
        <f t="shared" si="10"/>
        <v>0</v>
      </c>
      <c r="O43" s="535">
        <f t="shared" si="11"/>
        <v>0</v>
      </c>
      <c r="P43" s="537">
        <f t="shared" si="12"/>
        <v>0</v>
      </c>
      <c r="Q43" s="535">
        <f t="shared" si="13"/>
        <v>0</v>
      </c>
      <c r="R43" s="537">
        <f t="shared" si="14"/>
        <v>0</v>
      </c>
      <c r="S43" s="535">
        <f t="shared" si="15"/>
        <v>0</v>
      </c>
      <c r="T43" s="538">
        <f t="shared" si="16"/>
        <v>0</v>
      </c>
      <c r="U43" s="390">
        <f t="shared" si="18"/>
        <v>0</v>
      </c>
      <c r="V43" s="392">
        <f t="shared" si="19"/>
        <v>0</v>
      </c>
      <c r="W43" s="516">
        <f>'t1'!N41</f>
        <v>0</v>
      </c>
      <c r="AH43" s="221"/>
      <c r="AI43" s="222"/>
      <c r="AJ43" s="221"/>
      <c r="AK43" s="222"/>
      <c r="AL43" s="221"/>
      <c r="AM43" s="222"/>
      <c r="AN43" s="221"/>
      <c r="AO43" s="222"/>
      <c r="AP43" s="221"/>
      <c r="AQ43" s="222"/>
      <c r="AR43" s="221"/>
      <c r="AS43" s="222"/>
      <c r="AT43" s="221"/>
      <c r="AU43" s="437"/>
      <c r="AV43" s="221"/>
      <c r="AW43" s="437"/>
      <c r="AX43" s="221"/>
      <c r="AY43" s="433"/>
      <c r="AZ43" s="390">
        <f t="shared" si="20"/>
        <v>0</v>
      </c>
      <c r="BA43" s="392">
        <f t="shared" si="21"/>
        <v>0</v>
      </c>
      <c r="BB43" s="516">
        <f>'t1'!AS41</f>
        <v>0</v>
      </c>
    </row>
    <row r="44" spans="1:54" ht="12.75" customHeight="1">
      <c r="A44" s="146" t="str">
        <f>'t1'!A42</f>
        <v>POSIZIONE ECONOMICA DI ACCESSO B1</v>
      </c>
      <c r="B44" s="181" t="str">
        <f>'t1'!B42</f>
        <v>054000</v>
      </c>
      <c r="C44" s="535">
        <f t="shared" si="17"/>
        <v>0</v>
      </c>
      <c r="D44" s="536">
        <f t="shared" si="0"/>
        <v>0</v>
      </c>
      <c r="E44" s="535">
        <f t="shared" si="1"/>
        <v>0</v>
      </c>
      <c r="F44" s="536">
        <f t="shared" si="2"/>
        <v>0</v>
      </c>
      <c r="G44" s="535">
        <f t="shared" si="3"/>
        <v>0</v>
      </c>
      <c r="H44" s="536">
        <f t="shared" si="4"/>
        <v>0</v>
      </c>
      <c r="I44" s="535">
        <f t="shared" si="5"/>
        <v>0</v>
      </c>
      <c r="J44" s="536">
        <f t="shared" si="6"/>
        <v>0</v>
      </c>
      <c r="K44" s="535">
        <f t="shared" si="7"/>
        <v>0</v>
      </c>
      <c r="L44" s="536">
        <f t="shared" si="8"/>
        <v>0</v>
      </c>
      <c r="M44" s="535">
        <f t="shared" si="9"/>
        <v>0</v>
      </c>
      <c r="N44" s="536">
        <f t="shared" si="10"/>
        <v>0</v>
      </c>
      <c r="O44" s="535">
        <f t="shared" si="11"/>
        <v>0</v>
      </c>
      <c r="P44" s="537">
        <f t="shared" si="12"/>
        <v>0</v>
      </c>
      <c r="Q44" s="535">
        <f t="shared" si="13"/>
        <v>0</v>
      </c>
      <c r="R44" s="537">
        <f t="shared" si="14"/>
        <v>0</v>
      </c>
      <c r="S44" s="535">
        <f t="shared" si="15"/>
        <v>0</v>
      </c>
      <c r="T44" s="538">
        <f t="shared" si="16"/>
        <v>0</v>
      </c>
      <c r="U44" s="390">
        <f t="shared" si="18"/>
        <v>0</v>
      </c>
      <c r="V44" s="392">
        <f t="shared" si="19"/>
        <v>0</v>
      </c>
      <c r="W44" s="516">
        <f>'t1'!N42</f>
        <v>0</v>
      </c>
      <c r="AH44" s="221"/>
      <c r="AI44" s="222"/>
      <c r="AJ44" s="221"/>
      <c r="AK44" s="222"/>
      <c r="AL44" s="221"/>
      <c r="AM44" s="222"/>
      <c r="AN44" s="221"/>
      <c r="AO44" s="222"/>
      <c r="AP44" s="221"/>
      <c r="AQ44" s="222"/>
      <c r="AR44" s="221"/>
      <c r="AS44" s="222"/>
      <c r="AT44" s="221"/>
      <c r="AU44" s="437"/>
      <c r="AV44" s="221"/>
      <c r="AW44" s="437"/>
      <c r="AX44" s="221"/>
      <c r="AY44" s="433"/>
      <c r="AZ44" s="390">
        <f t="shared" si="20"/>
        <v>0</v>
      </c>
      <c r="BA44" s="392">
        <f t="shared" si="21"/>
        <v>0</v>
      </c>
      <c r="BB44" s="516">
        <f>'t1'!AS42</f>
        <v>0</v>
      </c>
    </row>
    <row r="45" spans="1:54" ht="12.75" customHeight="1">
      <c r="A45" s="146" t="str">
        <f>'t1'!A43</f>
        <v>POSIZIONE ECONOMICA A5</v>
      </c>
      <c r="B45" s="181" t="str">
        <f>'t1'!B43</f>
        <v>0A5000</v>
      </c>
      <c r="C45" s="535">
        <f t="shared" si="17"/>
        <v>39</v>
      </c>
      <c r="D45" s="536">
        <f t="shared" si="0"/>
        <v>0</v>
      </c>
      <c r="E45" s="535">
        <f t="shared" si="1"/>
        <v>26</v>
      </c>
      <c r="F45" s="536">
        <f t="shared" si="2"/>
        <v>0</v>
      </c>
      <c r="G45" s="535">
        <f t="shared" si="3"/>
        <v>0</v>
      </c>
      <c r="H45" s="536">
        <f t="shared" si="4"/>
        <v>0</v>
      </c>
      <c r="I45" s="535">
        <f t="shared" si="5"/>
        <v>0</v>
      </c>
      <c r="J45" s="536">
        <f t="shared" si="6"/>
        <v>0</v>
      </c>
      <c r="K45" s="535">
        <f t="shared" si="7"/>
        <v>0</v>
      </c>
      <c r="L45" s="536">
        <f t="shared" si="8"/>
        <v>0</v>
      </c>
      <c r="M45" s="535">
        <f t="shared" si="9"/>
        <v>3</v>
      </c>
      <c r="N45" s="536">
        <f t="shared" si="10"/>
        <v>0</v>
      </c>
      <c r="O45" s="535">
        <f t="shared" si="11"/>
        <v>0</v>
      </c>
      <c r="P45" s="537">
        <f t="shared" si="12"/>
        <v>0</v>
      </c>
      <c r="Q45" s="535">
        <f t="shared" si="13"/>
        <v>0</v>
      </c>
      <c r="R45" s="537">
        <f t="shared" si="14"/>
        <v>0</v>
      </c>
      <c r="S45" s="535">
        <f t="shared" si="15"/>
        <v>2</v>
      </c>
      <c r="T45" s="538">
        <f t="shared" si="16"/>
        <v>0</v>
      </c>
      <c r="U45" s="390">
        <f t="shared" si="18"/>
        <v>70</v>
      </c>
      <c r="V45" s="392">
        <f t="shared" si="19"/>
        <v>0</v>
      </c>
      <c r="W45" s="516">
        <f>'t1'!N43</f>
        <v>1</v>
      </c>
      <c r="AH45" s="221">
        <v>39</v>
      </c>
      <c r="AI45" s="222"/>
      <c r="AJ45" s="221">
        <v>26</v>
      </c>
      <c r="AK45" s="222"/>
      <c r="AL45" s="221"/>
      <c r="AM45" s="222"/>
      <c r="AN45" s="221"/>
      <c r="AO45" s="222"/>
      <c r="AP45" s="221"/>
      <c r="AQ45" s="222"/>
      <c r="AR45" s="221">
        <v>3</v>
      </c>
      <c r="AS45" s="222"/>
      <c r="AT45" s="221"/>
      <c r="AU45" s="437"/>
      <c r="AV45" s="221"/>
      <c r="AW45" s="437"/>
      <c r="AX45" s="221">
        <v>2</v>
      </c>
      <c r="AY45" s="433"/>
      <c r="AZ45" s="390">
        <f t="shared" si="20"/>
        <v>70</v>
      </c>
      <c r="BA45" s="392">
        <f t="shared" si="21"/>
        <v>0</v>
      </c>
      <c r="BB45" s="516">
        <f>'t1'!AS43</f>
        <v>0</v>
      </c>
    </row>
    <row r="46" spans="1:54" ht="12.75" customHeight="1">
      <c r="A46" s="146" t="str">
        <f>'t1'!A44</f>
        <v>POSIZIONE ECONOMICA A4</v>
      </c>
      <c r="B46" s="181" t="str">
        <f>'t1'!B44</f>
        <v>028000</v>
      </c>
      <c r="C46" s="535">
        <f t="shared" si="17"/>
        <v>0</v>
      </c>
      <c r="D46" s="536">
        <f t="shared" si="0"/>
        <v>0</v>
      </c>
      <c r="E46" s="535">
        <f t="shared" si="1"/>
        <v>0</v>
      </c>
      <c r="F46" s="536">
        <f t="shared" si="2"/>
        <v>0</v>
      </c>
      <c r="G46" s="535">
        <f t="shared" si="3"/>
        <v>0</v>
      </c>
      <c r="H46" s="536">
        <f t="shared" si="4"/>
        <v>0</v>
      </c>
      <c r="I46" s="535">
        <f t="shared" si="5"/>
        <v>0</v>
      </c>
      <c r="J46" s="536">
        <f t="shared" si="6"/>
        <v>0</v>
      </c>
      <c r="K46" s="535">
        <f t="shared" si="7"/>
        <v>0</v>
      </c>
      <c r="L46" s="536">
        <f t="shared" si="8"/>
        <v>0</v>
      </c>
      <c r="M46" s="535">
        <f t="shared" si="9"/>
        <v>0</v>
      </c>
      <c r="N46" s="536">
        <f t="shared" si="10"/>
        <v>0</v>
      </c>
      <c r="O46" s="535">
        <f t="shared" si="11"/>
        <v>0</v>
      </c>
      <c r="P46" s="537">
        <f t="shared" si="12"/>
        <v>0</v>
      </c>
      <c r="Q46" s="535">
        <f t="shared" si="13"/>
        <v>0</v>
      </c>
      <c r="R46" s="537">
        <f t="shared" si="14"/>
        <v>0</v>
      </c>
      <c r="S46" s="535">
        <f t="shared" si="15"/>
        <v>0</v>
      </c>
      <c r="T46" s="538">
        <f t="shared" si="16"/>
        <v>0</v>
      </c>
      <c r="U46" s="390">
        <f t="shared" si="18"/>
        <v>0</v>
      </c>
      <c r="V46" s="392">
        <f t="shared" si="19"/>
        <v>0</v>
      </c>
      <c r="W46" s="516">
        <f>'t1'!N44</f>
        <v>0</v>
      </c>
      <c r="AH46" s="221"/>
      <c r="AI46" s="222"/>
      <c r="AJ46" s="221"/>
      <c r="AK46" s="222"/>
      <c r="AL46" s="221"/>
      <c r="AM46" s="222"/>
      <c r="AN46" s="221"/>
      <c r="AO46" s="222"/>
      <c r="AP46" s="221"/>
      <c r="AQ46" s="222"/>
      <c r="AR46" s="221"/>
      <c r="AS46" s="222"/>
      <c r="AT46" s="221"/>
      <c r="AU46" s="437"/>
      <c r="AV46" s="221"/>
      <c r="AW46" s="437"/>
      <c r="AX46" s="221"/>
      <c r="AY46" s="433"/>
      <c r="AZ46" s="390">
        <f t="shared" si="20"/>
        <v>0</v>
      </c>
      <c r="BA46" s="392">
        <f t="shared" si="21"/>
        <v>0</v>
      </c>
      <c r="BB46" s="516">
        <f>'t1'!AS44</f>
        <v>0</v>
      </c>
    </row>
    <row r="47" spans="1:54" ht="12.75" customHeight="1">
      <c r="A47" s="146" t="str">
        <f>'t1'!A45</f>
        <v>POSIZIONE ECONOMICA A3</v>
      </c>
      <c r="B47" s="181" t="str">
        <f>'t1'!B45</f>
        <v>027000</v>
      </c>
      <c r="C47" s="535">
        <f t="shared" si="17"/>
        <v>0</v>
      </c>
      <c r="D47" s="536">
        <f t="shared" si="0"/>
        <v>0</v>
      </c>
      <c r="E47" s="535">
        <f t="shared" si="1"/>
        <v>0</v>
      </c>
      <c r="F47" s="536">
        <f t="shared" si="2"/>
        <v>0</v>
      </c>
      <c r="G47" s="535">
        <f t="shared" si="3"/>
        <v>0</v>
      </c>
      <c r="H47" s="536">
        <f t="shared" si="4"/>
        <v>0</v>
      </c>
      <c r="I47" s="535">
        <f t="shared" si="5"/>
        <v>0</v>
      </c>
      <c r="J47" s="536">
        <f t="shared" si="6"/>
        <v>0</v>
      </c>
      <c r="K47" s="535">
        <f t="shared" si="7"/>
        <v>0</v>
      </c>
      <c r="L47" s="536">
        <f t="shared" si="8"/>
        <v>0</v>
      </c>
      <c r="M47" s="535">
        <f t="shared" si="9"/>
        <v>0</v>
      </c>
      <c r="N47" s="536">
        <f t="shared" si="10"/>
        <v>0</v>
      </c>
      <c r="O47" s="535">
        <f t="shared" si="11"/>
        <v>0</v>
      </c>
      <c r="P47" s="537">
        <f t="shared" si="12"/>
        <v>0</v>
      </c>
      <c r="Q47" s="535">
        <f t="shared" si="13"/>
        <v>0</v>
      </c>
      <c r="R47" s="537">
        <f t="shared" si="14"/>
        <v>0</v>
      </c>
      <c r="S47" s="535">
        <f t="shared" si="15"/>
        <v>0</v>
      </c>
      <c r="T47" s="538">
        <f t="shared" si="16"/>
        <v>0</v>
      </c>
      <c r="U47" s="390">
        <f t="shared" si="18"/>
        <v>0</v>
      </c>
      <c r="V47" s="392">
        <f t="shared" si="19"/>
        <v>0</v>
      </c>
      <c r="W47" s="516">
        <f>'t1'!N45</f>
        <v>0</v>
      </c>
      <c r="AH47" s="221"/>
      <c r="AI47" s="222"/>
      <c r="AJ47" s="221"/>
      <c r="AK47" s="222"/>
      <c r="AL47" s="221"/>
      <c r="AM47" s="222"/>
      <c r="AN47" s="221"/>
      <c r="AO47" s="222"/>
      <c r="AP47" s="221"/>
      <c r="AQ47" s="222"/>
      <c r="AR47" s="221"/>
      <c r="AS47" s="222"/>
      <c r="AT47" s="221"/>
      <c r="AU47" s="437"/>
      <c r="AV47" s="221"/>
      <c r="AW47" s="437"/>
      <c r="AX47" s="221"/>
      <c r="AY47" s="433"/>
      <c r="AZ47" s="390">
        <f t="shared" si="20"/>
        <v>0</v>
      </c>
      <c r="BA47" s="392">
        <f t="shared" si="21"/>
        <v>0</v>
      </c>
      <c r="BB47" s="516">
        <f>'t1'!AS45</f>
        <v>0</v>
      </c>
    </row>
    <row r="48" spans="1:54" ht="12.75" customHeight="1">
      <c r="A48" s="146" t="str">
        <f>'t1'!A46</f>
        <v>POSIZIONE ECONOMICA A2</v>
      </c>
      <c r="B48" s="181" t="str">
        <f>'t1'!B46</f>
        <v>025000</v>
      </c>
      <c r="C48" s="535">
        <f t="shared" si="17"/>
        <v>0</v>
      </c>
      <c r="D48" s="536">
        <f t="shared" si="0"/>
        <v>0</v>
      </c>
      <c r="E48" s="535">
        <f t="shared" si="1"/>
        <v>0</v>
      </c>
      <c r="F48" s="536">
        <f t="shared" si="2"/>
        <v>0</v>
      </c>
      <c r="G48" s="535">
        <f t="shared" si="3"/>
        <v>0</v>
      </c>
      <c r="H48" s="536">
        <f t="shared" si="4"/>
        <v>0</v>
      </c>
      <c r="I48" s="535">
        <f t="shared" si="5"/>
        <v>0</v>
      </c>
      <c r="J48" s="536">
        <f t="shared" si="6"/>
        <v>0</v>
      </c>
      <c r="K48" s="535">
        <f t="shared" si="7"/>
        <v>0</v>
      </c>
      <c r="L48" s="536">
        <f t="shared" si="8"/>
        <v>0</v>
      </c>
      <c r="M48" s="535">
        <f t="shared" si="9"/>
        <v>0</v>
      </c>
      <c r="N48" s="536">
        <f t="shared" si="10"/>
        <v>0</v>
      </c>
      <c r="O48" s="535">
        <f t="shared" si="11"/>
        <v>0</v>
      </c>
      <c r="P48" s="537">
        <f t="shared" si="12"/>
        <v>0</v>
      </c>
      <c r="Q48" s="535">
        <f t="shared" si="13"/>
        <v>0</v>
      </c>
      <c r="R48" s="537">
        <f t="shared" si="14"/>
        <v>0</v>
      </c>
      <c r="S48" s="535">
        <f t="shared" si="15"/>
        <v>0</v>
      </c>
      <c r="T48" s="538">
        <f t="shared" si="16"/>
        <v>0</v>
      </c>
      <c r="U48" s="390">
        <f t="shared" si="18"/>
        <v>0</v>
      </c>
      <c r="V48" s="392">
        <f t="shared" si="19"/>
        <v>0</v>
      </c>
      <c r="W48" s="516">
        <f>'t1'!N46</f>
        <v>0</v>
      </c>
      <c r="AH48" s="221"/>
      <c r="AI48" s="222"/>
      <c r="AJ48" s="221"/>
      <c r="AK48" s="222"/>
      <c r="AL48" s="221"/>
      <c r="AM48" s="222"/>
      <c r="AN48" s="221"/>
      <c r="AO48" s="222"/>
      <c r="AP48" s="221"/>
      <c r="AQ48" s="222"/>
      <c r="AR48" s="221"/>
      <c r="AS48" s="222"/>
      <c r="AT48" s="221"/>
      <c r="AU48" s="437"/>
      <c r="AV48" s="221"/>
      <c r="AW48" s="437"/>
      <c r="AX48" s="221"/>
      <c r="AY48" s="433"/>
      <c r="AZ48" s="390">
        <f t="shared" si="20"/>
        <v>0</v>
      </c>
      <c r="BA48" s="392">
        <f t="shared" si="21"/>
        <v>0</v>
      </c>
      <c r="BB48" s="516">
        <f>'t1'!AS46</f>
        <v>0</v>
      </c>
    </row>
    <row r="49" spans="1:54" ht="12.75" customHeight="1">
      <c r="A49" s="146" t="str">
        <f>'t1'!A47</f>
        <v>POSIZIONE ECONOMICA DI ACCESSO A1</v>
      </c>
      <c r="B49" s="181" t="str">
        <f>'t1'!B47</f>
        <v>053000</v>
      </c>
      <c r="C49" s="535">
        <f t="shared" si="17"/>
        <v>0</v>
      </c>
      <c r="D49" s="536">
        <f t="shared" si="0"/>
        <v>0</v>
      </c>
      <c r="E49" s="535">
        <f t="shared" si="1"/>
        <v>0</v>
      </c>
      <c r="F49" s="536">
        <f t="shared" si="2"/>
        <v>0</v>
      </c>
      <c r="G49" s="535">
        <f t="shared" si="3"/>
        <v>0</v>
      </c>
      <c r="H49" s="536">
        <f t="shared" si="4"/>
        <v>0</v>
      </c>
      <c r="I49" s="535">
        <f t="shared" si="5"/>
        <v>0</v>
      </c>
      <c r="J49" s="536">
        <f t="shared" si="6"/>
        <v>0</v>
      </c>
      <c r="K49" s="535">
        <f t="shared" si="7"/>
        <v>0</v>
      </c>
      <c r="L49" s="536">
        <f t="shared" si="8"/>
        <v>0</v>
      </c>
      <c r="M49" s="535">
        <f t="shared" si="9"/>
        <v>0</v>
      </c>
      <c r="N49" s="536">
        <f t="shared" si="10"/>
        <v>0</v>
      </c>
      <c r="O49" s="535">
        <f t="shared" si="11"/>
        <v>0</v>
      </c>
      <c r="P49" s="537">
        <f t="shared" si="12"/>
        <v>0</v>
      </c>
      <c r="Q49" s="535">
        <f t="shared" si="13"/>
        <v>0</v>
      </c>
      <c r="R49" s="537">
        <f t="shared" si="14"/>
        <v>0</v>
      </c>
      <c r="S49" s="535">
        <f t="shared" si="15"/>
        <v>0</v>
      </c>
      <c r="T49" s="538">
        <f t="shared" si="16"/>
        <v>0</v>
      </c>
      <c r="U49" s="390">
        <f t="shared" si="18"/>
        <v>0</v>
      </c>
      <c r="V49" s="392">
        <f t="shared" si="19"/>
        <v>0</v>
      </c>
      <c r="W49" s="516">
        <f>'t1'!N47</f>
        <v>0</v>
      </c>
      <c r="AH49" s="221"/>
      <c r="AI49" s="222"/>
      <c r="AJ49" s="221"/>
      <c r="AK49" s="222"/>
      <c r="AL49" s="221"/>
      <c r="AM49" s="222"/>
      <c r="AN49" s="221"/>
      <c r="AO49" s="222"/>
      <c r="AP49" s="221"/>
      <c r="AQ49" s="222"/>
      <c r="AR49" s="221"/>
      <c r="AS49" s="222"/>
      <c r="AT49" s="221"/>
      <c r="AU49" s="437"/>
      <c r="AV49" s="221"/>
      <c r="AW49" s="437"/>
      <c r="AX49" s="221"/>
      <c r="AY49" s="433"/>
      <c r="AZ49" s="390">
        <f t="shared" si="20"/>
        <v>0</v>
      </c>
      <c r="BA49" s="392">
        <f t="shared" si="21"/>
        <v>0</v>
      </c>
      <c r="BB49" s="516">
        <f>'t1'!AS47</f>
        <v>0</v>
      </c>
    </row>
    <row r="50" spans="1:54" ht="12.75" customHeight="1">
      <c r="A50" s="146" t="str">
        <f>'t1'!A48</f>
        <v>CONTRATTISTI (a)</v>
      </c>
      <c r="B50" s="181" t="str">
        <f>'t1'!B48</f>
        <v>000061</v>
      </c>
      <c r="C50" s="535">
        <f t="shared" si="17"/>
        <v>0</v>
      </c>
      <c r="D50" s="536">
        <f t="shared" si="0"/>
        <v>0</v>
      </c>
      <c r="E50" s="535">
        <f t="shared" si="1"/>
        <v>0</v>
      </c>
      <c r="F50" s="536">
        <f t="shared" si="2"/>
        <v>0</v>
      </c>
      <c r="G50" s="535">
        <f t="shared" si="3"/>
        <v>0</v>
      </c>
      <c r="H50" s="536">
        <f t="shared" si="4"/>
        <v>0</v>
      </c>
      <c r="I50" s="535">
        <f t="shared" si="5"/>
        <v>0</v>
      </c>
      <c r="J50" s="536">
        <f t="shared" si="6"/>
        <v>0</v>
      </c>
      <c r="K50" s="535">
        <f t="shared" si="7"/>
        <v>0</v>
      </c>
      <c r="L50" s="536">
        <f t="shared" si="8"/>
        <v>0</v>
      </c>
      <c r="M50" s="535">
        <f t="shared" si="9"/>
        <v>0</v>
      </c>
      <c r="N50" s="536">
        <f t="shared" si="10"/>
        <v>0</v>
      </c>
      <c r="O50" s="535">
        <f t="shared" si="11"/>
        <v>0</v>
      </c>
      <c r="P50" s="537">
        <f t="shared" si="12"/>
        <v>0</v>
      </c>
      <c r="Q50" s="535">
        <f t="shared" si="13"/>
        <v>0</v>
      </c>
      <c r="R50" s="537">
        <f t="shared" si="14"/>
        <v>0</v>
      </c>
      <c r="S50" s="535">
        <f t="shared" si="15"/>
        <v>0</v>
      </c>
      <c r="T50" s="538">
        <f t="shared" si="16"/>
        <v>0</v>
      </c>
      <c r="U50" s="390">
        <f>SUM(C50,E50,G50,I50,K50,M50,O50,Q50,S50)</f>
        <v>0</v>
      </c>
      <c r="V50" s="392">
        <f>SUM(D50,F50,H50,J50,L50,N50,P50,R50,T50)</f>
        <v>0</v>
      </c>
      <c r="W50" s="516">
        <f>'t1'!N48</f>
        <v>0</v>
      </c>
      <c r="AH50" s="221"/>
      <c r="AI50" s="222"/>
      <c r="AJ50" s="221"/>
      <c r="AK50" s="222"/>
      <c r="AL50" s="221"/>
      <c r="AM50" s="222"/>
      <c r="AN50" s="221"/>
      <c r="AO50" s="222"/>
      <c r="AP50" s="221"/>
      <c r="AQ50" s="222"/>
      <c r="AR50" s="221"/>
      <c r="AS50" s="222"/>
      <c r="AT50" s="221"/>
      <c r="AU50" s="437"/>
      <c r="AV50" s="221"/>
      <c r="AW50" s="437"/>
      <c r="AX50" s="221"/>
      <c r="AY50" s="433"/>
      <c r="AZ50" s="390">
        <f>SUM(AH50,AJ50,AL50,AN50,AP50,AR50,AT50,AV50,AX50)</f>
        <v>0</v>
      </c>
      <c r="BA50" s="392">
        <f>SUM(AI50,AK50,AM50,AO50,AQ50,AS50,AU50,AW50,AY50)</f>
        <v>0</v>
      </c>
      <c r="BB50" s="516">
        <f>'t1'!AS48</f>
        <v>0</v>
      </c>
    </row>
    <row r="51" spans="1:54" ht="12.75" customHeight="1" thickBot="1">
      <c r="A51" s="146" t="str">
        <f>'t1'!A49</f>
        <v>COLLABORATORE A T.D. ART. 90 TUEL (b)</v>
      </c>
      <c r="B51" s="181" t="str">
        <f>'t1'!B49</f>
        <v>000096</v>
      </c>
      <c r="C51" s="535">
        <f t="shared" si="17"/>
        <v>0</v>
      </c>
      <c r="D51" s="536">
        <f t="shared" si="0"/>
        <v>0</v>
      </c>
      <c r="E51" s="535">
        <f t="shared" si="1"/>
        <v>0</v>
      </c>
      <c r="F51" s="536">
        <f t="shared" si="2"/>
        <v>0</v>
      </c>
      <c r="G51" s="535">
        <f t="shared" si="3"/>
        <v>0</v>
      </c>
      <c r="H51" s="536">
        <f t="shared" si="4"/>
        <v>0</v>
      </c>
      <c r="I51" s="535">
        <f t="shared" si="5"/>
        <v>0</v>
      </c>
      <c r="J51" s="536">
        <f t="shared" si="6"/>
        <v>0</v>
      </c>
      <c r="K51" s="535">
        <f t="shared" si="7"/>
        <v>0</v>
      </c>
      <c r="L51" s="536">
        <f t="shared" si="8"/>
        <v>0</v>
      </c>
      <c r="M51" s="535">
        <f t="shared" si="9"/>
        <v>0</v>
      </c>
      <c r="N51" s="536">
        <f t="shared" si="10"/>
        <v>0</v>
      </c>
      <c r="O51" s="535">
        <f t="shared" si="11"/>
        <v>0</v>
      </c>
      <c r="P51" s="537">
        <f t="shared" si="12"/>
        <v>0</v>
      </c>
      <c r="Q51" s="535">
        <f t="shared" si="13"/>
        <v>0</v>
      </c>
      <c r="R51" s="537">
        <f t="shared" si="14"/>
        <v>0</v>
      </c>
      <c r="S51" s="535">
        <f t="shared" si="15"/>
        <v>0</v>
      </c>
      <c r="T51" s="538">
        <f t="shared" si="16"/>
        <v>0</v>
      </c>
      <c r="U51" s="390">
        <f t="shared" si="18"/>
        <v>0</v>
      </c>
      <c r="V51" s="392">
        <f t="shared" si="19"/>
        <v>0</v>
      </c>
      <c r="W51" s="516">
        <f>'t1'!N49</f>
        <v>0</v>
      </c>
      <c r="AH51" s="221"/>
      <c r="AI51" s="222"/>
      <c r="AJ51" s="221"/>
      <c r="AK51" s="222"/>
      <c r="AL51" s="221"/>
      <c r="AM51" s="222"/>
      <c r="AN51" s="221"/>
      <c r="AO51" s="222"/>
      <c r="AP51" s="221"/>
      <c r="AQ51" s="222"/>
      <c r="AR51" s="221"/>
      <c r="AS51" s="222"/>
      <c r="AT51" s="221"/>
      <c r="AU51" s="437"/>
      <c r="AV51" s="221"/>
      <c r="AW51" s="437"/>
      <c r="AX51" s="221"/>
      <c r="AY51" s="433"/>
      <c r="AZ51" s="390">
        <f>SUM(AH51,AJ51,AL51,AN51,AP51,AR51,AT51,AV51,AX51)</f>
        <v>0</v>
      </c>
      <c r="BA51" s="392">
        <f>SUM(AI51,AK51,AM51,AO51,AQ51,AS51,AU51,AW51,AY51)</f>
        <v>0</v>
      </c>
      <c r="BB51" s="516">
        <f>'t1'!AS49</f>
        <v>0</v>
      </c>
    </row>
    <row r="52" spans="1:53" ht="12.75" customHeight="1" thickBot="1" thickTop="1">
      <c r="A52" s="33" t="s">
        <v>35</v>
      </c>
      <c r="B52" s="469"/>
      <c r="C52" s="340">
        <f aca="true" t="shared" si="22" ref="C52:V52">SUM(C8:C51)</f>
        <v>1006</v>
      </c>
      <c r="D52" s="341">
        <f t="shared" si="22"/>
        <v>2556</v>
      </c>
      <c r="E52" s="340">
        <f t="shared" si="22"/>
        <v>354</v>
      </c>
      <c r="F52" s="341">
        <f t="shared" si="22"/>
        <v>328</v>
      </c>
      <c r="G52" s="340">
        <f>SUM(G8:G51)</f>
        <v>0</v>
      </c>
      <c r="H52" s="341">
        <f>SUM(H8:H51)</f>
        <v>199</v>
      </c>
      <c r="I52" s="340">
        <f t="shared" si="22"/>
        <v>114</v>
      </c>
      <c r="J52" s="341">
        <f t="shared" si="22"/>
        <v>186</v>
      </c>
      <c r="K52" s="340">
        <f t="shared" si="22"/>
        <v>27</v>
      </c>
      <c r="L52" s="341">
        <f t="shared" si="22"/>
        <v>50</v>
      </c>
      <c r="M52" s="340">
        <f>SUM(M8:M51)</f>
        <v>105</v>
      </c>
      <c r="N52" s="341">
        <f>SUM(N8:N51)</f>
        <v>399</v>
      </c>
      <c r="O52" s="340">
        <f aca="true" t="shared" si="23" ref="O52:T52">SUM(O8:O51)</f>
        <v>0</v>
      </c>
      <c r="P52" s="438">
        <f t="shared" si="23"/>
        <v>0</v>
      </c>
      <c r="Q52" s="340">
        <f t="shared" si="23"/>
        <v>23</v>
      </c>
      <c r="R52" s="438">
        <f t="shared" si="23"/>
        <v>67</v>
      </c>
      <c r="S52" s="340">
        <f t="shared" si="23"/>
        <v>72</v>
      </c>
      <c r="T52" s="434">
        <f t="shared" si="23"/>
        <v>217</v>
      </c>
      <c r="U52" s="340">
        <f t="shared" si="22"/>
        <v>1701</v>
      </c>
      <c r="V52" s="342">
        <f t="shared" si="22"/>
        <v>4002</v>
      </c>
      <c r="AH52" s="340">
        <f aca="true" t="shared" si="24" ref="AH52:AS52">SUM(AH8:AH51)</f>
        <v>1006</v>
      </c>
      <c r="AI52" s="341">
        <f t="shared" si="24"/>
        <v>2556</v>
      </c>
      <c r="AJ52" s="340">
        <f t="shared" si="24"/>
        <v>354</v>
      </c>
      <c r="AK52" s="341">
        <f t="shared" si="24"/>
        <v>328</v>
      </c>
      <c r="AL52" s="340">
        <f t="shared" si="24"/>
        <v>0</v>
      </c>
      <c r="AM52" s="341">
        <f t="shared" si="24"/>
        <v>199</v>
      </c>
      <c r="AN52" s="340">
        <f t="shared" si="24"/>
        <v>114</v>
      </c>
      <c r="AO52" s="341">
        <f t="shared" si="24"/>
        <v>186</v>
      </c>
      <c r="AP52" s="340">
        <f t="shared" si="24"/>
        <v>27</v>
      </c>
      <c r="AQ52" s="341">
        <f t="shared" si="24"/>
        <v>50</v>
      </c>
      <c r="AR52" s="340">
        <f t="shared" si="24"/>
        <v>105</v>
      </c>
      <c r="AS52" s="341">
        <f t="shared" si="24"/>
        <v>399</v>
      </c>
      <c r="AT52" s="340">
        <f aca="true" t="shared" si="25" ref="AT52:BA52">SUM(AT8:AT51)</f>
        <v>0</v>
      </c>
      <c r="AU52" s="438">
        <f t="shared" si="25"/>
        <v>0</v>
      </c>
      <c r="AV52" s="340">
        <f t="shared" si="25"/>
        <v>23</v>
      </c>
      <c r="AW52" s="438">
        <f t="shared" si="25"/>
        <v>67</v>
      </c>
      <c r="AX52" s="340">
        <f t="shared" si="25"/>
        <v>72</v>
      </c>
      <c r="AY52" s="434">
        <f t="shared" si="25"/>
        <v>217</v>
      </c>
      <c r="AZ52" s="340">
        <f t="shared" si="25"/>
        <v>1701</v>
      </c>
      <c r="BA52" s="342">
        <f t="shared" si="25"/>
        <v>4002</v>
      </c>
    </row>
    <row r="53" spans="1:40" ht="17.25" customHeight="1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I53" s="5"/>
      <c r="AH53" s="5"/>
      <c r="AI53" s="5"/>
      <c r="AJ53" s="5"/>
      <c r="AK53" s="5"/>
      <c r="AL53" s="5"/>
      <c r="AN53" s="5"/>
    </row>
    <row r="54" ht="11.25">
      <c r="A54" s="25" t="str">
        <f>'t1'!$A$202</f>
        <v>(b) cfr." istruzioni generali e specifiche di comparto" e "glossario"</v>
      </c>
    </row>
  </sheetData>
  <sheetProtection password="EA98" sheet="1" formatColumns="0" selectLockedCells="1"/>
  <mergeCells count="38">
    <mergeCell ref="AR5:AS5"/>
    <mergeCell ref="AT5:AU5"/>
    <mergeCell ref="AV5:AW5"/>
    <mergeCell ref="AX5:AY5"/>
    <mergeCell ref="AR4:AS4"/>
    <mergeCell ref="AT4:AU4"/>
    <mergeCell ref="AV4:AW4"/>
    <mergeCell ref="AX4:AY4"/>
    <mergeCell ref="O4:P4"/>
    <mergeCell ref="Q4:R4"/>
    <mergeCell ref="S4:T4"/>
    <mergeCell ref="S5:T5"/>
    <mergeCell ref="AP4:AQ4"/>
    <mergeCell ref="AH5:AI5"/>
    <mergeCell ref="AJ5:AK5"/>
    <mergeCell ref="AL5:AM5"/>
    <mergeCell ref="AN5:AO5"/>
    <mergeCell ref="AP5:AQ5"/>
    <mergeCell ref="I5:J5"/>
    <mergeCell ref="K4:L4"/>
    <mergeCell ref="K5:L5"/>
    <mergeCell ref="O5:P5"/>
    <mergeCell ref="AL2:AM2"/>
    <mergeCell ref="AN2:AO2"/>
    <mergeCell ref="AJ4:AK4"/>
    <mergeCell ref="AL4:AM4"/>
    <mergeCell ref="AN4:AO4"/>
    <mergeCell ref="M4:N4"/>
    <mergeCell ref="Q5:R5"/>
    <mergeCell ref="I2:J2"/>
    <mergeCell ref="C5:D5"/>
    <mergeCell ref="E5:F5"/>
    <mergeCell ref="E4:F4"/>
    <mergeCell ref="G2:H2"/>
    <mergeCell ref="G4:H4"/>
    <mergeCell ref="G5:H5"/>
    <mergeCell ref="M5:N5"/>
    <mergeCell ref="I4:J4"/>
  </mergeCells>
  <conditionalFormatting sqref="A8:V51">
    <cfRule type="expression" priority="2" dxfId="0" stopIfTrue="1">
      <formula>$W8&gt;0</formula>
    </cfRule>
  </conditionalFormatting>
  <conditionalFormatting sqref="AH8:BA51">
    <cfRule type="expression" priority="1" dxfId="0" stopIfTrue="1">
      <formula>$W8&gt;0</formula>
    </cfRule>
  </conditionalFormatting>
  <printOptions horizontalCentered="1" verticalCentered="1"/>
  <pageMargins left="0" right="0" top="0.1968503937007874" bottom="0.15748031496062992" header="0.15748031496062992" footer="0.1968503937007874"/>
  <pageSetup fitToHeight="1" fitToWidth="1" horizontalDpi="600" verticalDpi="600" orientation="landscape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9"/>
  <dimension ref="A1:AJ54"/>
  <sheetViews>
    <sheetView showGridLines="0" zoomScalePageLayoutView="0" workbookViewId="0" topLeftCell="A1">
      <pane xSplit="2" ySplit="5" topLeftCell="AA1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G35" sqref="AG35"/>
    </sheetView>
  </sheetViews>
  <sheetFormatPr defaultColWidth="9.33203125" defaultRowHeight="10.5"/>
  <cols>
    <col min="1" max="1" width="42.5" style="5" customWidth="1"/>
    <col min="2" max="2" width="11" style="7" customWidth="1"/>
    <col min="3" max="3" width="14.83203125" style="5" hidden="1" customWidth="1"/>
    <col min="4" max="10" width="16.83203125" style="5" hidden="1" customWidth="1"/>
    <col min="11" max="26" width="0" style="5" hidden="1" customWidth="1"/>
    <col min="27" max="27" width="14.83203125" style="5" customWidth="1"/>
    <col min="28" max="34" width="16.83203125" style="5" customWidth="1"/>
    <col min="35" max="35" width="0" style="5" hidden="1" customWidth="1"/>
    <col min="36" max="16384" width="9.33203125" style="5" customWidth="1"/>
  </cols>
  <sheetData>
    <row r="1" spans="1:36" ht="33" customHeight="1">
      <c r="A1" s="528" t="str">
        <f>'t1'!A1</f>
        <v>COMPARTO REGIONI ED AUTONOMIE LOCALI - anno 2015</v>
      </c>
      <c r="B1" s="528"/>
      <c r="C1" s="528"/>
      <c r="D1" s="528"/>
      <c r="E1" s="528"/>
      <c r="F1" s="528"/>
      <c r="G1" s="528"/>
      <c r="H1" s="528"/>
      <c r="I1" s="3"/>
      <c r="J1" s="263"/>
      <c r="L1"/>
      <c r="AG1" s="3"/>
      <c r="AH1" s="263"/>
      <c r="AJ1"/>
    </row>
    <row r="2" spans="1:34" ht="27" customHeight="1" thickBot="1">
      <c r="A2" s="6"/>
      <c r="G2" s="606"/>
      <c r="H2" s="606"/>
      <c r="I2" s="606"/>
      <c r="J2" s="606"/>
      <c r="AE2" s="606"/>
      <c r="AF2" s="606"/>
      <c r="AG2" s="606"/>
      <c r="AH2" s="606"/>
    </row>
    <row r="3" spans="1:34" ht="12" thickBot="1">
      <c r="A3" s="12"/>
      <c r="B3" s="13"/>
      <c r="C3" s="126" t="s">
        <v>143</v>
      </c>
      <c r="D3" s="14"/>
      <c r="E3" s="14"/>
      <c r="F3" s="14"/>
      <c r="G3" s="14"/>
      <c r="H3" s="14"/>
      <c r="I3" s="123"/>
      <c r="J3" s="123"/>
      <c r="AA3" s="126" t="s">
        <v>143</v>
      </c>
      <c r="AB3" s="14"/>
      <c r="AC3" s="14"/>
      <c r="AD3" s="14"/>
      <c r="AE3" s="14"/>
      <c r="AF3" s="14"/>
      <c r="AG3" s="123"/>
      <c r="AH3" s="123"/>
    </row>
    <row r="4" spans="1:34" ht="45.75" thickTop="1">
      <c r="A4" s="26" t="s">
        <v>87</v>
      </c>
      <c r="B4" s="124" t="s">
        <v>31</v>
      </c>
      <c r="C4" s="125" t="s">
        <v>127</v>
      </c>
      <c r="D4" s="125" t="s">
        <v>88</v>
      </c>
      <c r="E4" s="125" t="s">
        <v>140</v>
      </c>
      <c r="F4" s="125" t="s">
        <v>69</v>
      </c>
      <c r="G4" s="125" t="s">
        <v>125</v>
      </c>
      <c r="H4" s="125" t="s">
        <v>126</v>
      </c>
      <c r="I4" s="125" t="s">
        <v>70</v>
      </c>
      <c r="J4" s="471" t="s">
        <v>35</v>
      </c>
      <c r="AA4" s="125" t="s">
        <v>127</v>
      </c>
      <c r="AB4" s="125" t="s">
        <v>88</v>
      </c>
      <c r="AC4" s="125" t="s">
        <v>140</v>
      </c>
      <c r="AD4" s="125" t="s">
        <v>69</v>
      </c>
      <c r="AE4" s="125" t="s">
        <v>125</v>
      </c>
      <c r="AF4" s="125" t="s">
        <v>126</v>
      </c>
      <c r="AG4" s="125" t="s">
        <v>70</v>
      </c>
      <c r="AH4" s="471" t="s">
        <v>35</v>
      </c>
    </row>
    <row r="5" spans="1:34" s="218" customFormat="1" ht="12" thickBot="1">
      <c r="A5" s="517" t="s">
        <v>469</v>
      </c>
      <c r="B5" s="236"/>
      <c r="C5" s="237" t="s">
        <v>434</v>
      </c>
      <c r="D5" s="237" t="s">
        <v>428</v>
      </c>
      <c r="E5" s="237" t="s">
        <v>429</v>
      </c>
      <c r="F5" s="237" t="s">
        <v>430</v>
      </c>
      <c r="G5" s="237" t="s">
        <v>431</v>
      </c>
      <c r="H5" s="237" t="s">
        <v>432</v>
      </c>
      <c r="I5" s="237" t="s">
        <v>433</v>
      </c>
      <c r="J5" s="238"/>
      <c r="AA5" s="237" t="s">
        <v>434</v>
      </c>
      <c r="AB5" s="237" t="s">
        <v>428</v>
      </c>
      <c r="AC5" s="237" t="s">
        <v>429</v>
      </c>
      <c r="AD5" s="237" t="s">
        <v>430</v>
      </c>
      <c r="AE5" s="237" t="s">
        <v>431</v>
      </c>
      <c r="AF5" s="237" t="s">
        <v>432</v>
      </c>
      <c r="AG5" s="237" t="s">
        <v>433</v>
      </c>
      <c r="AH5" s="238"/>
    </row>
    <row r="6" spans="1:35" ht="12.75" customHeight="1" thickTop="1">
      <c r="A6" s="146" t="str">
        <f>'t1'!A6</f>
        <v>SEGRETARIO A</v>
      </c>
      <c r="B6" s="181" t="str">
        <f>'t1'!B6</f>
        <v>0D0102</v>
      </c>
      <c r="C6" s="171">
        <f>AA6</f>
        <v>0</v>
      </c>
      <c r="D6" s="540">
        <f>ROUND(AB6,0)</f>
        <v>0</v>
      </c>
      <c r="E6" s="540">
        <f aca="true" t="shared" si="0" ref="E6:E49">ROUND(AC6,0)</f>
        <v>0</v>
      </c>
      <c r="F6" s="540">
        <f aca="true" t="shared" si="1" ref="F6:F49">ROUND(AD6,0)</f>
        <v>0</v>
      </c>
      <c r="G6" s="540">
        <f aca="true" t="shared" si="2" ref="G6:G49">ROUND(AE6,0)</f>
        <v>0</v>
      </c>
      <c r="H6" s="540">
        <f aca="true" t="shared" si="3" ref="H6:H49">ROUND(AF6,0)</f>
        <v>0</v>
      </c>
      <c r="I6" s="541">
        <f aca="true" t="shared" si="4" ref="I6:I49">ROUND(AG6,0)</f>
        <v>0</v>
      </c>
      <c r="J6" s="346">
        <f>(D6+E6+F6+G6+H6)-I6</f>
        <v>0</v>
      </c>
      <c r="K6" s="507">
        <f>'t1'!N6</f>
        <v>0</v>
      </c>
      <c r="AA6" s="171"/>
      <c r="AB6" s="169"/>
      <c r="AC6" s="169"/>
      <c r="AD6" s="169"/>
      <c r="AE6" s="169"/>
      <c r="AF6" s="169"/>
      <c r="AG6" s="170"/>
      <c r="AH6" s="346">
        <f>(AB6+AC6+AD6+AE6+AF6)-AG6</f>
        <v>0</v>
      </c>
      <c r="AI6" s="507">
        <f>'t1'!AL6</f>
        <v>0</v>
      </c>
    </row>
    <row r="7" spans="1:35" ht="12" customHeight="1">
      <c r="A7" s="146" t="str">
        <f>'t1'!A7</f>
        <v>SEGRETARIO B</v>
      </c>
      <c r="B7" s="181" t="str">
        <f>'t1'!B7</f>
        <v>0D0103</v>
      </c>
      <c r="C7" s="171">
        <f aca="true" t="shared" si="5" ref="C7:C49">AA7</f>
        <v>0</v>
      </c>
      <c r="D7" s="540">
        <f aca="true" t="shared" si="6" ref="D7:D49">ROUND(AB7,0)</f>
        <v>0</v>
      </c>
      <c r="E7" s="540">
        <f t="shared" si="0"/>
        <v>0</v>
      </c>
      <c r="F7" s="540">
        <f t="shared" si="1"/>
        <v>0</v>
      </c>
      <c r="G7" s="540">
        <f t="shared" si="2"/>
        <v>0</v>
      </c>
      <c r="H7" s="540">
        <f t="shared" si="3"/>
        <v>0</v>
      </c>
      <c r="I7" s="541">
        <f t="shared" si="4"/>
        <v>0</v>
      </c>
      <c r="J7" s="346">
        <f aca="true" t="shared" si="7" ref="J7:J49">(D7+E7+F7+G7+H7)-I7</f>
        <v>0</v>
      </c>
      <c r="K7" s="507">
        <f>'t1'!N7</f>
        <v>0</v>
      </c>
      <c r="AA7" s="171"/>
      <c r="AB7" s="169"/>
      <c r="AC7" s="169"/>
      <c r="AD7" s="169"/>
      <c r="AE7" s="169"/>
      <c r="AF7" s="169"/>
      <c r="AG7" s="170"/>
      <c r="AH7" s="346">
        <f aca="true" t="shared" si="8" ref="AH7:AH49">(AB7+AC7+AD7+AE7+AF7)-AG7</f>
        <v>0</v>
      </c>
      <c r="AI7" s="507">
        <f>'t1'!AL7</f>
        <v>0</v>
      </c>
    </row>
    <row r="8" spans="1:35" ht="12" customHeight="1">
      <c r="A8" s="146" t="str">
        <f>'t1'!A8</f>
        <v>SEGRETARIO C</v>
      </c>
      <c r="B8" s="181" t="str">
        <f>'t1'!B8</f>
        <v>0D0485</v>
      </c>
      <c r="C8" s="171">
        <f t="shared" si="5"/>
        <v>0</v>
      </c>
      <c r="D8" s="540">
        <f t="shared" si="6"/>
        <v>0</v>
      </c>
      <c r="E8" s="540">
        <f t="shared" si="0"/>
        <v>0</v>
      </c>
      <c r="F8" s="540">
        <f t="shared" si="1"/>
        <v>0</v>
      </c>
      <c r="G8" s="540">
        <f t="shared" si="2"/>
        <v>0</v>
      </c>
      <c r="H8" s="540">
        <f t="shared" si="3"/>
        <v>0</v>
      </c>
      <c r="I8" s="541">
        <f t="shared" si="4"/>
        <v>0</v>
      </c>
      <c r="J8" s="346">
        <f t="shared" si="7"/>
        <v>0</v>
      </c>
      <c r="K8" s="507">
        <f>'t1'!N8</f>
        <v>0</v>
      </c>
      <c r="AA8" s="171"/>
      <c r="AB8" s="169"/>
      <c r="AC8" s="169"/>
      <c r="AD8" s="169"/>
      <c r="AE8" s="169"/>
      <c r="AF8" s="169"/>
      <c r="AG8" s="170"/>
      <c r="AH8" s="346">
        <f t="shared" si="8"/>
        <v>0</v>
      </c>
      <c r="AI8" s="507">
        <f>'t1'!AL8</f>
        <v>0</v>
      </c>
    </row>
    <row r="9" spans="1:35" ht="12" customHeight="1">
      <c r="A9" s="146" t="str">
        <f>'t1'!A9</f>
        <v>SEGRETARIO GENERALE CCIAA</v>
      </c>
      <c r="B9" s="181" t="str">
        <f>'t1'!B9</f>
        <v>0D0104</v>
      </c>
      <c r="C9" s="171">
        <f t="shared" si="5"/>
        <v>12</v>
      </c>
      <c r="D9" s="540">
        <f t="shared" si="6"/>
        <v>39979</v>
      </c>
      <c r="E9" s="540">
        <f t="shared" si="0"/>
        <v>0</v>
      </c>
      <c r="F9" s="540">
        <f t="shared" si="1"/>
        <v>11283</v>
      </c>
      <c r="G9" s="540">
        <f t="shared" si="2"/>
        <v>0</v>
      </c>
      <c r="H9" s="540">
        <f t="shared" si="3"/>
        <v>0</v>
      </c>
      <c r="I9" s="541">
        <f t="shared" si="4"/>
        <v>0</v>
      </c>
      <c r="J9" s="346">
        <f t="shared" si="7"/>
        <v>51262</v>
      </c>
      <c r="K9" s="507">
        <f>'t1'!N9</f>
        <v>1</v>
      </c>
      <c r="AA9" s="171">
        <v>12</v>
      </c>
      <c r="AB9" s="169">
        <v>39979</v>
      </c>
      <c r="AC9" s="169"/>
      <c r="AD9" s="169">
        <v>11283</v>
      </c>
      <c r="AE9" s="169"/>
      <c r="AF9" s="169"/>
      <c r="AG9" s="170"/>
      <c r="AH9" s="346">
        <f t="shared" si="8"/>
        <v>51262</v>
      </c>
      <c r="AI9" s="507">
        <f>'t1'!AL9</f>
        <v>1</v>
      </c>
    </row>
    <row r="10" spans="1:35" ht="12" customHeight="1">
      <c r="A10" s="146" t="str">
        <f>'t1'!A10</f>
        <v>DIRETTORE  GENERALE</v>
      </c>
      <c r="B10" s="181" t="str">
        <f>'t1'!B10</f>
        <v>0D0097</v>
      </c>
      <c r="C10" s="171">
        <f t="shared" si="5"/>
        <v>0</v>
      </c>
      <c r="D10" s="540">
        <f t="shared" si="6"/>
        <v>0</v>
      </c>
      <c r="E10" s="540">
        <f t="shared" si="0"/>
        <v>0</v>
      </c>
      <c r="F10" s="540">
        <f t="shared" si="1"/>
        <v>0</v>
      </c>
      <c r="G10" s="540">
        <f t="shared" si="2"/>
        <v>0</v>
      </c>
      <c r="H10" s="540">
        <f t="shared" si="3"/>
        <v>0</v>
      </c>
      <c r="I10" s="541">
        <f t="shared" si="4"/>
        <v>0</v>
      </c>
      <c r="J10" s="346">
        <f t="shared" si="7"/>
        <v>0</v>
      </c>
      <c r="K10" s="507">
        <f>'t1'!N10</f>
        <v>0</v>
      </c>
      <c r="AA10" s="171"/>
      <c r="AB10" s="169"/>
      <c r="AC10" s="169"/>
      <c r="AD10" s="169"/>
      <c r="AE10" s="169"/>
      <c r="AF10" s="169"/>
      <c r="AG10" s="170"/>
      <c r="AH10" s="346">
        <f t="shared" si="8"/>
        <v>0</v>
      </c>
      <c r="AI10" s="507">
        <f>'t1'!AL10</f>
        <v>0</v>
      </c>
    </row>
    <row r="11" spans="1:35" ht="12" customHeight="1">
      <c r="A11" s="146" t="str">
        <f>'t1'!A11</f>
        <v>DIRIGENTE FUORI D.O. art.110 c.2 TUEL</v>
      </c>
      <c r="B11" s="181" t="str">
        <f>'t1'!B11</f>
        <v>0D0098</v>
      </c>
      <c r="C11" s="171">
        <f t="shared" si="5"/>
        <v>0</v>
      </c>
      <c r="D11" s="540">
        <f t="shared" si="6"/>
        <v>0</v>
      </c>
      <c r="E11" s="540">
        <f t="shared" si="0"/>
        <v>0</v>
      </c>
      <c r="F11" s="540">
        <f t="shared" si="1"/>
        <v>0</v>
      </c>
      <c r="G11" s="540">
        <f t="shared" si="2"/>
        <v>0</v>
      </c>
      <c r="H11" s="540">
        <f t="shared" si="3"/>
        <v>0</v>
      </c>
      <c r="I11" s="541">
        <f t="shared" si="4"/>
        <v>0</v>
      </c>
      <c r="J11" s="346">
        <f t="shared" si="7"/>
        <v>0</v>
      </c>
      <c r="K11" s="507">
        <f>'t1'!N11</f>
        <v>0</v>
      </c>
      <c r="AA11" s="171"/>
      <c r="AB11" s="169"/>
      <c r="AC11" s="169"/>
      <c r="AD11" s="169"/>
      <c r="AE11" s="169"/>
      <c r="AF11" s="169"/>
      <c r="AG11" s="170"/>
      <c r="AH11" s="346">
        <f t="shared" si="8"/>
        <v>0</v>
      </c>
      <c r="AI11" s="507">
        <f>'t1'!AL11</f>
        <v>0</v>
      </c>
    </row>
    <row r="12" spans="1:35" ht="12" customHeight="1">
      <c r="A12" s="146" t="str">
        <f>'t1'!A12</f>
        <v>ALTE SPECIALIZZ. FUORI D.O.art.110 c.2 TUEL</v>
      </c>
      <c r="B12" s="181" t="str">
        <f>'t1'!B12</f>
        <v>0D0095</v>
      </c>
      <c r="C12" s="171">
        <f t="shared" si="5"/>
        <v>0</v>
      </c>
      <c r="D12" s="540">
        <f t="shared" si="6"/>
        <v>0</v>
      </c>
      <c r="E12" s="540">
        <f t="shared" si="0"/>
        <v>0</v>
      </c>
      <c r="F12" s="540">
        <f t="shared" si="1"/>
        <v>0</v>
      </c>
      <c r="G12" s="540">
        <f t="shared" si="2"/>
        <v>0</v>
      </c>
      <c r="H12" s="540">
        <f t="shared" si="3"/>
        <v>0</v>
      </c>
      <c r="I12" s="541">
        <f t="shared" si="4"/>
        <v>0</v>
      </c>
      <c r="J12" s="346">
        <f t="shared" si="7"/>
        <v>0</v>
      </c>
      <c r="K12" s="507">
        <f>'t1'!N12</f>
        <v>0</v>
      </c>
      <c r="AA12" s="171"/>
      <c r="AB12" s="169"/>
      <c r="AC12" s="169"/>
      <c r="AD12" s="169"/>
      <c r="AE12" s="169"/>
      <c r="AF12" s="169"/>
      <c r="AG12" s="170"/>
      <c r="AH12" s="346">
        <f t="shared" si="8"/>
        <v>0</v>
      </c>
      <c r="AI12" s="507">
        <f>'t1'!AL12</f>
        <v>0</v>
      </c>
    </row>
    <row r="13" spans="1:35" ht="12" customHeight="1">
      <c r="A13" s="146" t="str">
        <f>'t1'!A13</f>
        <v>DIRIGENTE A TEMPO INDETERMINATO</v>
      </c>
      <c r="B13" s="181" t="str">
        <f>'t1'!B13</f>
        <v>0D0164</v>
      </c>
      <c r="C13" s="171">
        <f t="shared" si="5"/>
        <v>24</v>
      </c>
      <c r="D13" s="540">
        <f t="shared" si="6"/>
        <v>79959</v>
      </c>
      <c r="E13" s="540">
        <f t="shared" si="0"/>
        <v>0</v>
      </c>
      <c r="F13" s="540">
        <f t="shared" si="1"/>
        <v>14805</v>
      </c>
      <c r="G13" s="540">
        <f t="shared" si="2"/>
        <v>0</v>
      </c>
      <c r="H13" s="540">
        <f t="shared" si="3"/>
        <v>0</v>
      </c>
      <c r="I13" s="541">
        <f t="shared" si="4"/>
        <v>0</v>
      </c>
      <c r="J13" s="346">
        <f t="shared" si="7"/>
        <v>94764</v>
      </c>
      <c r="K13" s="507">
        <f>'t1'!N13</f>
        <v>1</v>
      </c>
      <c r="AA13" s="171">
        <v>24</v>
      </c>
      <c r="AB13" s="169">
        <v>79959</v>
      </c>
      <c r="AC13" s="169"/>
      <c r="AD13" s="169">
        <v>14805</v>
      </c>
      <c r="AE13" s="169"/>
      <c r="AF13" s="169"/>
      <c r="AG13" s="170"/>
      <c r="AH13" s="346">
        <f t="shared" si="8"/>
        <v>94764</v>
      </c>
      <c r="AI13" s="507">
        <f>'t1'!AL13</f>
        <v>1</v>
      </c>
    </row>
    <row r="14" spans="1:35" ht="12" customHeight="1">
      <c r="A14" s="146" t="str">
        <f>'t1'!A14</f>
        <v>DIRIGENTE A TEMPO DET.TO  ART.110 C.1 TUEL</v>
      </c>
      <c r="B14" s="181" t="str">
        <f>'t1'!B14</f>
        <v>0D0165</v>
      </c>
      <c r="C14" s="171">
        <f t="shared" si="5"/>
        <v>0</v>
      </c>
      <c r="D14" s="540">
        <f t="shared" si="6"/>
        <v>0</v>
      </c>
      <c r="E14" s="540">
        <f t="shared" si="0"/>
        <v>0</v>
      </c>
      <c r="F14" s="540">
        <f t="shared" si="1"/>
        <v>0</v>
      </c>
      <c r="G14" s="540">
        <f t="shared" si="2"/>
        <v>0</v>
      </c>
      <c r="H14" s="540">
        <f t="shared" si="3"/>
        <v>0</v>
      </c>
      <c r="I14" s="541">
        <f t="shared" si="4"/>
        <v>0</v>
      </c>
      <c r="J14" s="346">
        <f t="shared" si="7"/>
        <v>0</v>
      </c>
      <c r="K14" s="507">
        <f>'t1'!N14</f>
        <v>0</v>
      </c>
      <c r="AA14" s="171"/>
      <c r="AB14" s="169"/>
      <c r="AC14" s="169"/>
      <c r="AD14" s="169"/>
      <c r="AE14" s="169"/>
      <c r="AF14" s="169"/>
      <c r="AG14" s="170"/>
      <c r="AH14" s="346">
        <f t="shared" si="8"/>
        <v>0</v>
      </c>
      <c r="AI14" s="507">
        <f>'t1'!AL14</f>
        <v>0</v>
      </c>
    </row>
    <row r="15" spans="1:35" ht="12" customHeight="1">
      <c r="A15" s="146" t="str">
        <f>'t1'!A15</f>
        <v>ALTE SPECIALIZZ. IN D.O. art.110 c.1 TUEL</v>
      </c>
      <c r="B15" s="181" t="str">
        <f>'t1'!B15</f>
        <v>0D0I95</v>
      </c>
      <c r="C15" s="171">
        <f t="shared" si="5"/>
        <v>0</v>
      </c>
      <c r="D15" s="540">
        <f t="shared" si="6"/>
        <v>0</v>
      </c>
      <c r="E15" s="540">
        <f t="shared" si="0"/>
        <v>0</v>
      </c>
      <c r="F15" s="540">
        <f t="shared" si="1"/>
        <v>0</v>
      </c>
      <c r="G15" s="540">
        <f t="shared" si="2"/>
        <v>0</v>
      </c>
      <c r="H15" s="540">
        <f t="shared" si="3"/>
        <v>0</v>
      </c>
      <c r="I15" s="541">
        <f t="shared" si="4"/>
        <v>0</v>
      </c>
      <c r="J15" s="346">
        <f t="shared" si="7"/>
        <v>0</v>
      </c>
      <c r="K15" s="507">
        <f>'t1'!N15</f>
        <v>0</v>
      </c>
      <c r="AA15" s="171"/>
      <c r="AB15" s="169"/>
      <c r="AC15" s="169"/>
      <c r="AD15" s="169"/>
      <c r="AE15" s="169"/>
      <c r="AF15" s="169"/>
      <c r="AG15" s="170"/>
      <c r="AH15" s="346">
        <f t="shared" si="8"/>
        <v>0</v>
      </c>
      <c r="AI15" s="507">
        <f>'t1'!AL15</f>
        <v>0</v>
      </c>
    </row>
    <row r="16" spans="1:35" ht="12" customHeight="1">
      <c r="A16" s="146" t="str">
        <f>'t1'!A16</f>
        <v>POSIZ. ECON. D6 - PROFILI ACCESSO D3</v>
      </c>
      <c r="B16" s="181" t="str">
        <f>'t1'!B16</f>
        <v>0D6A00</v>
      </c>
      <c r="C16" s="171">
        <f t="shared" si="5"/>
        <v>57</v>
      </c>
      <c r="D16" s="540">
        <f t="shared" si="6"/>
        <v>134628</v>
      </c>
      <c r="E16" s="540">
        <f t="shared" si="0"/>
        <v>0</v>
      </c>
      <c r="F16" s="540">
        <f t="shared" si="1"/>
        <v>14619</v>
      </c>
      <c r="G16" s="540">
        <f t="shared" si="2"/>
        <v>0</v>
      </c>
      <c r="H16" s="540">
        <f t="shared" si="3"/>
        <v>0</v>
      </c>
      <c r="I16" s="541">
        <f t="shared" si="4"/>
        <v>0</v>
      </c>
      <c r="J16" s="346">
        <f t="shared" si="7"/>
        <v>149247</v>
      </c>
      <c r="K16" s="507">
        <f>'t1'!N16</f>
        <v>1</v>
      </c>
      <c r="AA16" s="171">
        <v>57</v>
      </c>
      <c r="AB16" s="169">
        <v>134628</v>
      </c>
      <c r="AC16" s="169"/>
      <c r="AD16" s="169">
        <v>14619</v>
      </c>
      <c r="AE16" s="169"/>
      <c r="AF16" s="169"/>
      <c r="AG16" s="170"/>
      <c r="AH16" s="346">
        <f t="shared" si="8"/>
        <v>149247</v>
      </c>
      <c r="AI16" s="507">
        <f>'t1'!AL16</f>
        <v>1</v>
      </c>
    </row>
    <row r="17" spans="1:35" ht="12" customHeight="1">
      <c r="A17" s="146" t="str">
        <f>'t1'!A17</f>
        <v>POSIZ. ECON. D6 - PROFILO ACCESSO D1</v>
      </c>
      <c r="B17" s="181" t="str">
        <f>'t1'!B17</f>
        <v>0D6000</v>
      </c>
      <c r="C17" s="171">
        <f t="shared" si="5"/>
        <v>23.41</v>
      </c>
      <c r="D17" s="540">
        <f t="shared" si="6"/>
        <v>55116</v>
      </c>
      <c r="E17" s="540">
        <f t="shared" si="0"/>
        <v>303</v>
      </c>
      <c r="F17" s="540">
        <f t="shared" si="1"/>
        <v>5299</v>
      </c>
      <c r="G17" s="540">
        <f t="shared" si="2"/>
        <v>0</v>
      </c>
      <c r="H17" s="540">
        <f t="shared" si="3"/>
        <v>0</v>
      </c>
      <c r="I17" s="541">
        <f t="shared" si="4"/>
        <v>81</v>
      </c>
      <c r="J17" s="346">
        <f t="shared" si="7"/>
        <v>60637</v>
      </c>
      <c r="K17" s="507">
        <f>'t1'!N17</f>
        <v>1</v>
      </c>
      <c r="AA17" s="171">
        <v>23.41</v>
      </c>
      <c r="AB17" s="169">
        <v>55116</v>
      </c>
      <c r="AC17" s="169">
        <v>303</v>
      </c>
      <c r="AD17" s="169">
        <v>5299</v>
      </c>
      <c r="AE17" s="169"/>
      <c r="AF17" s="169"/>
      <c r="AG17" s="170">
        <v>81</v>
      </c>
      <c r="AH17" s="346">
        <f t="shared" si="8"/>
        <v>60637</v>
      </c>
      <c r="AI17" s="507">
        <f>'t1'!AL17</f>
        <v>1</v>
      </c>
    </row>
    <row r="18" spans="1:35" ht="12" customHeight="1">
      <c r="A18" s="146" t="str">
        <f>'t1'!A18</f>
        <v>POSIZ. ECON. D5 PROFILI ACCESSO D3</v>
      </c>
      <c r="B18" s="181" t="str">
        <f>'t1'!B18</f>
        <v>052486</v>
      </c>
      <c r="C18" s="171">
        <f t="shared" si="5"/>
        <v>14.48</v>
      </c>
      <c r="D18" s="540">
        <f t="shared" si="6"/>
        <v>32000</v>
      </c>
      <c r="E18" s="540">
        <f t="shared" si="0"/>
        <v>2274</v>
      </c>
      <c r="F18" s="540">
        <f t="shared" si="1"/>
        <v>3032</v>
      </c>
      <c r="G18" s="540">
        <f t="shared" si="2"/>
        <v>0</v>
      </c>
      <c r="H18" s="540">
        <f t="shared" si="3"/>
        <v>0</v>
      </c>
      <c r="I18" s="541">
        <f t="shared" si="4"/>
        <v>0</v>
      </c>
      <c r="J18" s="346">
        <f t="shared" si="7"/>
        <v>37306</v>
      </c>
      <c r="K18" s="507">
        <f>'t1'!N18</f>
        <v>1</v>
      </c>
      <c r="AA18" s="171">
        <v>14.48</v>
      </c>
      <c r="AB18" s="169">
        <v>32000</v>
      </c>
      <c r="AC18" s="169">
        <v>2274</v>
      </c>
      <c r="AD18" s="169">
        <v>3032</v>
      </c>
      <c r="AE18" s="169"/>
      <c r="AF18" s="169"/>
      <c r="AG18" s="170"/>
      <c r="AH18" s="346">
        <f t="shared" si="8"/>
        <v>37306</v>
      </c>
      <c r="AI18" s="507">
        <f>'t1'!AL18</f>
        <v>1</v>
      </c>
    </row>
    <row r="19" spans="1:35" ht="12" customHeight="1">
      <c r="A19" s="146" t="str">
        <f>'t1'!A19</f>
        <v>POSIZ. ECON. D5 PROFILI ACCESSO D1</v>
      </c>
      <c r="B19" s="181" t="str">
        <f>'t1'!B19</f>
        <v>052487</v>
      </c>
      <c r="C19" s="171">
        <f t="shared" si="5"/>
        <v>0</v>
      </c>
      <c r="D19" s="540">
        <f t="shared" si="6"/>
        <v>0</v>
      </c>
      <c r="E19" s="540">
        <f t="shared" si="0"/>
        <v>0</v>
      </c>
      <c r="F19" s="540">
        <f t="shared" si="1"/>
        <v>0</v>
      </c>
      <c r="G19" s="540">
        <f t="shared" si="2"/>
        <v>0</v>
      </c>
      <c r="H19" s="540">
        <f t="shared" si="3"/>
        <v>0</v>
      </c>
      <c r="I19" s="541">
        <f t="shared" si="4"/>
        <v>0</v>
      </c>
      <c r="J19" s="346">
        <f t="shared" si="7"/>
        <v>0</v>
      </c>
      <c r="K19" s="507">
        <f>'t1'!N19</f>
        <v>0</v>
      </c>
      <c r="AA19" s="171"/>
      <c r="AB19" s="169"/>
      <c r="AC19" s="169"/>
      <c r="AD19" s="169"/>
      <c r="AE19" s="169"/>
      <c r="AF19" s="169"/>
      <c r="AG19" s="170"/>
      <c r="AH19" s="346">
        <f t="shared" si="8"/>
        <v>0</v>
      </c>
      <c r="AI19" s="507">
        <f>'t1'!AL19</f>
        <v>0</v>
      </c>
    </row>
    <row r="20" spans="1:35" ht="12" customHeight="1">
      <c r="A20" s="146" t="str">
        <f>'t1'!A20</f>
        <v>POSIZ. ECON. D4 PROFILI ACCESSO D3</v>
      </c>
      <c r="B20" s="181" t="str">
        <f>'t1'!B20</f>
        <v>051488</v>
      </c>
      <c r="C20" s="171">
        <f t="shared" si="5"/>
        <v>0</v>
      </c>
      <c r="D20" s="540">
        <f t="shared" si="6"/>
        <v>0</v>
      </c>
      <c r="E20" s="540">
        <f t="shared" si="0"/>
        <v>0</v>
      </c>
      <c r="F20" s="540">
        <f t="shared" si="1"/>
        <v>0</v>
      </c>
      <c r="G20" s="540">
        <f t="shared" si="2"/>
        <v>0</v>
      </c>
      <c r="H20" s="540">
        <f t="shared" si="3"/>
        <v>0</v>
      </c>
      <c r="I20" s="541">
        <f t="shared" si="4"/>
        <v>0</v>
      </c>
      <c r="J20" s="346">
        <f t="shared" si="7"/>
        <v>0</v>
      </c>
      <c r="K20" s="507">
        <f>'t1'!N20</f>
        <v>0</v>
      </c>
      <c r="AA20" s="171"/>
      <c r="AB20" s="169"/>
      <c r="AC20" s="169"/>
      <c r="AD20" s="169"/>
      <c r="AE20" s="169"/>
      <c r="AF20" s="169"/>
      <c r="AG20" s="170"/>
      <c r="AH20" s="346">
        <f t="shared" si="8"/>
        <v>0</v>
      </c>
      <c r="AI20" s="507">
        <f>'t1'!AL20</f>
        <v>0</v>
      </c>
    </row>
    <row r="21" spans="1:35" ht="12" customHeight="1">
      <c r="A21" s="146" t="str">
        <f>'t1'!A21</f>
        <v>POSIZ. ECON. D4 PROFILI ACCESSO D1</v>
      </c>
      <c r="B21" s="181" t="str">
        <f>'t1'!B21</f>
        <v>051489</v>
      </c>
      <c r="C21" s="171">
        <f t="shared" si="5"/>
        <v>115.44</v>
      </c>
      <c r="D21" s="540">
        <f t="shared" si="6"/>
        <v>244109</v>
      </c>
      <c r="E21" s="540">
        <f t="shared" si="0"/>
        <v>3007</v>
      </c>
      <c r="F21" s="540">
        <f t="shared" si="1"/>
        <v>20762</v>
      </c>
      <c r="G21" s="540">
        <f t="shared" si="2"/>
        <v>0</v>
      </c>
      <c r="H21" s="540">
        <f t="shared" si="3"/>
        <v>0</v>
      </c>
      <c r="I21" s="541">
        <f t="shared" si="4"/>
        <v>0</v>
      </c>
      <c r="J21" s="346">
        <f t="shared" si="7"/>
        <v>267878</v>
      </c>
      <c r="K21" s="507">
        <f>'t1'!N21</f>
        <v>1</v>
      </c>
      <c r="AA21" s="171">
        <v>115.44</v>
      </c>
      <c r="AB21" s="169">
        <v>244109</v>
      </c>
      <c r="AC21" s="169">
        <v>3007</v>
      </c>
      <c r="AD21" s="169">
        <v>20762</v>
      </c>
      <c r="AE21" s="169"/>
      <c r="AF21" s="169"/>
      <c r="AG21" s="170"/>
      <c r="AH21" s="346">
        <f t="shared" si="8"/>
        <v>267878</v>
      </c>
      <c r="AI21" s="507">
        <f>'t1'!AL21</f>
        <v>1</v>
      </c>
    </row>
    <row r="22" spans="1:35" ht="12" customHeight="1">
      <c r="A22" s="146" t="str">
        <f>'t1'!A22</f>
        <v>POSIZIONE ECONOMICA DI ACCESSO D3</v>
      </c>
      <c r="B22" s="181" t="str">
        <f>'t1'!B22</f>
        <v>058000</v>
      </c>
      <c r="C22" s="171">
        <f t="shared" si="5"/>
        <v>0</v>
      </c>
      <c r="D22" s="540">
        <f t="shared" si="6"/>
        <v>0</v>
      </c>
      <c r="E22" s="540">
        <f t="shared" si="0"/>
        <v>0</v>
      </c>
      <c r="F22" s="540">
        <f t="shared" si="1"/>
        <v>0</v>
      </c>
      <c r="G22" s="540">
        <f t="shared" si="2"/>
        <v>0</v>
      </c>
      <c r="H22" s="540">
        <f t="shared" si="3"/>
        <v>0</v>
      </c>
      <c r="I22" s="541">
        <f t="shared" si="4"/>
        <v>0</v>
      </c>
      <c r="J22" s="346">
        <f t="shared" si="7"/>
        <v>0</v>
      </c>
      <c r="K22" s="507">
        <f>'t1'!N22</f>
        <v>0</v>
      </c>
      <c r="AA22" s="171"/>
      <c r="AB22" s="169"/>
      <c r="AC22" s="169"/>
      <c r="AD22" s="169"/>
      <c r="AE22" s="169"/>
      <c r="AF22" s="169"/>
      <c r="AG22" s="170"/>
      <c r="AH22" s="346">
        <f t="shared" si="8"/>
        <v>0</v>
      </c>
      <c r="AI22" s="507">
        <f>'t1'!AL22</f>
        <v>0</v>
      </c>
    </row>
    <row r="23" spans="1:35" ht="12" customHeight="1">
      <c r="A23" s="146" t="str">
        <f>'t1'!A23</f>
        <v>POSIZIONE ECONOMICA D3</v>
      </c>
      <c r="B23" s="181" t="str">
        <f>'t1'!B23</f>
        <v>050000</v>
      </c>
      <c r="C23" s="171">
        <f t="shared" si="5"/>
        <v>22</v>
      </c>
      <c r="D23" s="540">
        <f t="shared" si="6"/>
        <v>44619</v>
      </c>
      <c r="E23" s="540">
        <f t="shared" si="0"/>
        <v>0</v>
      </c>
      <c r="F23" s="540">
        <f t="shared" si="1"/>
        <v>3746</v>
      </c>
      <c r="G23" s="540">
        <f t="shared" si="2"/>
        <v>0</v>
      </c>
      <c r="H23" s="540">
        <f t="shared" si="3"/>
        <v>0</v>
      </c>
      <c r="I23" s="541">
        <f t="shared" si="4"/>
        <v>0</v>
      </c>
      <c r="J23" s="346">
        <f t="shared" si="7"/>
        <v>48365</v>
      </c>
      <c r="K23" s="507">
        <f>'t1'!N23</f>
        <v>1</v>
      </c>
      <c r="AA23" s="171">
        <v>22</v>
      </c>
      <c r="AB23" s="169">
        <v>44619</v>
      </c>
      <c r="AC23" s="169"/>
      <c r="AD23" s="169">
        <v>3746</v>
      </c>
      <c r="AE23" s="169"/>
      <c r="AF23" s="169"/>
      <c r="AG23" s="170"/>
      <c r="AH23" s="346">
        <f t="shared" si="8"/>
        <v>48365</v>
      </c>
      <c r="AI23" s="507">
        <f>'t1'!AL23</f>
        <v>1</v>
      </c>
    </row>
    <row r="24" spans="1:35" ht="12" customHeight="1">
      <c r="A24" s="146" t="str">
        <f>'t1'!A24</f>
        <v>POSIZIONE ECONOMICA D2</v>
      </c>
      <c r="B24" s="181" t="str">
        <f>'t1'!B24</f>
        <v>049000</v>
      </c>
      <c r="C24" s="171">
        <f t="shared" si="5"/>
        <v>24</v>
      </c>
      <c r="D24" s="540">
        <f t="shared" si="6"/>
        <v>44408</v>
      </c>
      <c r="E24" s="540">
        <f t="shared" si="0"/>
        <v>0</v>
      </c>
      <c r="F24" s="540">
        <f t="shared" si="1"/>
        <v>3728</v>
      </c>
      <c r="G24" s="540">
        <f t="shared" si="2"/>
        <v>0</v>
      </c>
      <c r="H24" s="540">
        <f t="shared" si="3"/>
        <v>0</v>
      </c>
      <c r="I24" s="541">
        <f t="shared" si="4"/>
        <v>0</v>
      </c>
      <c r="J24" s="346">
        <f t="shared" si="7"/>
        <v>48136</v>
      </c>
      <c r="K24" s="507">
        <f>'t1'!N24</f>
        <v>1</v>
      </c>
      <c r="AA24" s="171">
        <v>24</v>
      </c>
      <c r="AB24" s="169">
        <v>44408</v>
      </c>
      <c r="AC24" s="169"/>
      <c r="AD24" s="169">
        <v>3728</v>
      </c>
      <c r="AE24" s="169"/>
      <c r="AF24" s="169"/>
      <c r="AG24" s="170"/>
      <c r="AH24" s="346">
        <f t="shared" si="8"/>
        <v>48136</v>
      </c>
      <c r="AI24" s="507">
        <f>'t1'!AL24</f>
        <v>1</v>
      </c>
    </row>
    <row r="25" spans="1:35" ht="12" customHeight="1">
      <c r="A25" s="146" t="str">
        <f>'t1'!A25</f>
        <v>POSIZIONE ECONOMICA DI ACCESSO D1</v>
      </c>
      <c r="B25" s="181" t="str">
        <f>'t1'!B25</f>
        <v>057000</v>
      </c>
      <c r="C25" s="171">
        <f t="shared" si="5"/>
        <v>106.13</v>
      </c>
      <c r="D25" s="540">
        <f t="shared" si="6"/>
        <v>187198</v>
      </c>
      <c r="E25" s="540">
        <f t="shared" si="0"/>
        <v>939</v>
      </c>
      <c r="F25" s="540">
        <f t="shared" si="1"/>
        <v>15796</v>
      </c>
      <c r="G25" s="540">
        <f t="shared" si="2"/>
        <v>0</v>
      </c>
      <c r="H25" s="540">
        <f t="shared" si="3"/>
        <v>0</v>
      </c>
      <c r="I25" s="541">
        <f t="shared" si="4"/>
        <v>0</v>
      </c>
      <c r="J25" s="346">
        <f t="shared" si="7"/>
        <v>203933</v>
      </c>
      <c r="K25" s="507">
        <f>'t1'!N25</f>
        <v>1</v>
      </c>
      <c r="AA25" s="171">
        <v>106.13</v>
      </c>
      <c r="AB25" s="169">
        <v>187198</v>
      </c>
      <c r="AC25" s="169">
        <v>939</v>
      </c>
      <c r="AD25" s="169">
        <v>15796</v>
      </c>
      <c r="AE25" s="169"/>
      <c r="AF25" s="169"/>
      <c r="AG25" s="170"/>
      <c r="AH25" s="346">
        <f t="shared" si="8"/>
        <v>203933</v>
      </c>
      <c r="AI25" s="507">
        <f>'t1'!AL25</f>
        <v>1</v>
      </c>
    </row>
    <row r="26" spans="1:35" ht="12" customHeight="1">
      <c r="A26" s="146" t="str">
        <f>'t1'!A26</f>
        <v>POSIZIONE ECONOMICA C5</v>
      </c>
      <c r="B26" s="181" t="str">
        <f>'t1'!B26</f>
        <v>046000</v>
      </c>
      <c r="C26" s="171">
        <f t="shared" si="5"/>
        <v>538.69</v>
      </c>
      <c r="D26" s="540">
        <f t="shared" si="6"/>
        <v>983090</v>
      </c>
      <c r="E26" s="540">
        <f t="shared" si="0"/>
        <v>15792</v>
      </c>
      <c r="F26" s="540">
        <f t="shared" si="1"/>
        <v>83993</v>
      </c>
      <c r="G26" s="540">
        <f t="shared" si="2"/>
        <v>0</v>
      </c>
      <c r="H26" s="540">
        <f t="shared" si="3"/>
        <v>0</v>
      </c>
      <c r="I26" s="541">
        <f t="shared" si="4"/>
        <v>254</v>
      </c>
      <c r="J26" s="346">
        <f t="shared" si="7"/>
        <v>1082621</v>
      </c>
      <c r="K26" s="507">
        <f>'t1'!N26</f>
        <v>1</v>
      </c>
      <c r="AA26" s="171">
        <v>538.69</v>
      </c>
      <c r="AB26" s="169">
        <v>983090</v>
      </c>
      <c r="AC26" s="169">
        <v>15792</v>
      </c>
      <c r="AD26" s="169">
        <v>83993</v>
      </c>
      <c r="AE26" s="169"/>
      <c r="AF26" s="169"/>
      <c r="AG26" s="170">
        <v>254</v>
      </c>
      <c r="AH26" s="346">
        <f t="shared" si="8"/>
        <v>1082621</v>
      </c>
      <c r="AI26" s="507">
        <f>'t1'!AL26</f>
        <v>1</v>
      </c>
    </row>
    <row r="27" spans="1:35" ht="12" customHeight="1">
      <c r="A27" s="146" t="str">
        <f>'t1'!A27</f>
        <v>POSIZIONE ECONOMICA C4</v>
      </c>
      <c r="B27" s="181" t="str">
        <f>'t1'!B27</f>
        <v>045000</v>
      </c>
      <c r="C27" s="171">
        <f t="shared" si="5"/>
        <v>66.4</v>
      </c>
      <c r="D27" s="540">
        <f t="shared" si="6"/>
        <v>116859</v>
      </c>
      <c r="E27" s="540">
        <f t="shared" si="0"/>
        <v>1617</v>
      </c>
      <c r="F27" s="540">
        <f t="shared" si="1"/>
        <v>9967</v>
      </c>
      <c r="G27" s="540">
        <f t="shared" si="2"/>
        <v>0</v>
      </c>
      <c r="H27" s="540">
        <f t="shared" si="3"/>
        <v>0</v>
      </c>
      <c r="I27" s="541">
        <f t="shared" si="4"/>
        <v>0</v>
      </c>
      <c r="J27" s="346">
        <f t="shared" si="7"/>
        <v>128443</v>
      </c>
      <c r="K27" s="507">
        <f>'t1'!N27</f>
        <v>1</v>
      </c>
      <c r="AA27" s="171">
        <v>66.4</v>
      </c>
      <c r="AB27" s="169">
        <v>116859</v>
      </c>
      <c r="AC27" s="169">
        <v>1617</v>
      </c>
      <c r="AD27" s="169">
        <v>9967</v>
      </c>
      <c r="AE27" s="169"/>
      <c r="AF27" s="169"/>
      <c r="AG27" s="170"/>
      <c r="AH27" s="346">
        <f t="shared" si="8"/>
        <v>128443</v>
      </c>
      <c r="AI27" s="507">
        <f>'t1'!AL27</f>
        <v>1</v>
      </c>
    </row>
    <row r="28" spans="1:35" ht="12" customHeight="1">
      <c r="A28" s="146" t="str">
        <f>'t1'!A28</f>
        <v>POSIZIONE ECONOMICA C3</v>
      </c>
      <c r="B28" s="181" t="str">
        <f>'t1'!B28</f>
        <v>043000</v>
      </c>
      <c r="C28" s="171">
        <f t="shared" si="5"/>
        <v>12</v>
      </c>
      <c r="D28" s="540">
        <f t="shared" si="6"/>
        <v>20473</v>
      </c>
      <c r="E28" s="540">
        <f t="shared" si="0"/>
        <v>0</v>
      </c>
      <c r="F28" s="540">
        <f t="shared" si="1"/>
        <v>1719</v>
      </c>
      <c r="G28" s="540">
        <f t="shared" si="2"/>
        <v>0</v>
      </c>
      <c r="H28" s="540">
        <f t="shared" si="3"/>
        <v>0</v>
      </c>
      <c r="I28" s="541">
        <f t="shared" si="4"/>
        <v>0</v>
      </c>
      <c r="J28" s="346">
        <f t="shared" si="7"/>
        <v>22192</v>
      </c>
      <c r="K28" s="507">
        <f>'t1'!N28</f>
        <v>1</v>
      </c>
      <c r="AA28" s="171">
        <v>12</v>
      </c>
      <c r="AB28" s="169">
        <v>20473</v>
      </c>
      <c r="AC28" s="169"/>
      <c r="AD28" s="169">
        <v>1719</v>
      </c>
      <c r="AE28" s="169"/>
      <c r="AF28" s="169"/>
      <c r="AG28" s="170"/>
      <c r="AH28" s="346">
        <f t="shared" si="8"/>
        <v>22192</v>
      </c>
      <c r="AI28" s="507">
        <f>'t1'!AL28</f>
        <v>1</v>
      </c>
    </row>
    <row r="29" spans="1:35" ht="12" customHeight="1">
      <c r="A29" s="146" t="str">
        <f>'t1'!A29</f>
        <v>POSIZIONE ECONOMICA C2</v>
      </c>
      <c r="B29" s="181" t="str">
        <f>'t1'!B29</f>
        <v>042000</v>
      </c>
      <c r="C29" s="171">
        <f t="shared" si="5"/>
        <v>23.38</v>
      </c>
      <c r="D29" s="540">
        <f t="shared" si="6"/>
        <v>38814</v>
      </c>
      <c r="E29" s="540">
        <f t="shared" si="0"/>
        <v>10</v>
      </c>
      <c r="F29" s="540">
        <f t="shared" si="1"/>
        <v>3267</v>
      </c>
      <c r="G29" s="540">
        <f t="shared" si="2"/>
        <v>0</v>
      </c>
      <c r="H29" s="540">
        <f t="shared" si="3"/>
        <v>0</v>
      </c>
      <c r="I29" s="541">
        <f t="shared" si="4"/>
        <v>0</v>
      </c>
      <c r="J29" s="346">
        <f t="shared" si="7"/>
        <v>42091</v>
      </c>
      <c r="K29" s="507">
        <f>'t1'!N29</f>
        <v>1</v>
      </c>
      <c r="AA29" s="171">
        <v>23.38</v>
      </c>
      <c r="AB29" s="169">
        <v>38814</v>
      </c>
      <c r="AC29" s="169">
        <v>10</v>
      </c>
      <c r="AD29" s="169">
        <v>3267</v>
      </c>
      <c r="AE29" s="169"/>
      <c r="AF29" s="169"/>
      <c r="AG29" s="170"/>
      <c r="AH29" s="346">
        <f t="shared" si="8"/>
        <v>42091</v>
      </c>
      <c r="AI29" s="507">
        <f>'t1'!AL29</f>
        <v>1</v>
      </c>
    </row>
    <row r="30" spans="1:35" ht="12" customHeight="1">
      <c r="A30" s="146" t="str">
        <f>'t1'!A30</f>
        <v>POSIZIONE ECONOMICA DI ACCESSO C1</v>
      </c>
      <c r="B30" s="181" t="str">
        <f>'t1'!B30</f>
        <v>056000</v>
      </c>
      <c r="C30" s="171">
        <f t="shared" si="5"/>
        <v>129</v>
      </c>
      <c r="D30" s="540">
        <f t="shared" si="6"/>
        <v>209132</v>
      </c>
      <c r="E30" s="540">
        <f t="shared" si="0"/>
        <v>1724</v>
      </c>
      <c r="F30" s="540">
        <f t="shared" si="1"/>
        <v>17696</v>
      </c>
      <c r="G30" s="540">
        <f t="shared" si="2"/>
        <v>0</v>
      </c>
      <c r="H30" s="540">
        <f t="shared" si="3"/>
        <v>0</v>
      </c>
      <c r="I30" s="541">
        <f t="shared" si="4"/>
        <v>95</v>
      </c>
      <c r="J30" s="346">
        <f t="shared" si="7"/>
        <v>228457</v>
      </c>
      <c r="K30" s="507">
        <f>'t1'!N30</f>
        <v>1</v>
      </c>
      <c r="AA30" s="171">
        <v>129</v>
      </c>
      <c r="AB30" s="169">
        <v>209132</v>
      </c>
      <c r="AC30" s="169">
        <v>1724</v>
      </c>
      <c r="AD30" s="169">
        <v>17696</v>
      </c>
      <c r="AE30" s="169"/>
      <c r="AF30" s="169"/>
      <c r="AG30" s="170">
        <v>95</v>
      </c>
      <c r="AH30" s="346">
        <f t="shared" si="8"/>
        <v>228457</v>
      </c>
      <c r="AI30" s="507">
        <f>'t1'!AL30</f>
        <v>1</v>
      </c>
    </row>
    <row r="31" spans="1:35" ht="12" customHeight="1">
      <c r="A31" s="146" t="str">
        <f>'t1'!A31</f>
        <v>POSIZ. ECON. B7 - PROFILO ACCESSO B3</v>
      </c>
      <c r="B31" s="181" t="str">
        <f>'t1'!B31</f>
        <v>0B7A00</v>
      </c>
      <c r="C31" s="171">
        <f t="shared" si="5"/>
        <v>48</v>
      </c>
      <c r="D31" s="540">
        <f t="shared" si="6"/>
        <v>79513</v>
      </c>
      <c r="E31" s="540">
        <f t="shared" si="0"/>
        <v>1895</v>
      </c>
      <c r="F31" s="540">
        <f t="shared" si="1"/>
        <v>6852</v>
      </c>
      <c r="G31" s="540">
        <f t="shared" si="2"/>
        <v>0</v>
      </c>
      <c r="H31" s="540">
        <f t="shared" si="3"/>
        <v>0</v>
      </c>
      <c r="I31" s="541">
        <f t="shared" si="4"/>
        <v>0</v>
      </c>
      <c r="J31" s="346">
        <f t="shared" si="7"/>
        <v>88260</v>
      </c>
      <c r="K31" s="507">
        <f>'t1'!N31</f>
        <v>1</v>
      </c>
      <c r="AA31" s="171">
        <v>48</v>
      </c>
      <c r="AB31" s="169">
        <v>79513</v>
      </c>
      <c r="AC31" s="169">
        <v>1895</v>
      </c>
      <c r="AD31" s="169">
        <v>6852</v>
      </c>
      <c r="AE31" s="169"/>
      <c r="AF31" s="169"/>
      <c r="AG31" s="170"/>
      <c r="AH31" s="346">
        <f t="shared" si="8"/>
        <v>88260</v>
      </c>
      <c r="AI31" s="507">
        <f>'t1'!AL31</f>
        <v>1</v>
      </c>
    </row>
    <row r="32" spans="1:35" ht="12" customHeight="1">
      <c r="A32" s="146" t="str">
        <f>'t1'!A32</f>
        <v>POSIZ. ECON. B7 - PROFILO  ACCESSO B1</v>
      </c>
      <c r="B32" s="181" t="str">
        <f>'t1'!B32</f>
        <v>0B7000</v>
      </c>
      <c r="C32" s="171">
        <f t="shared" si="5"/>
        <v>0</v>
      </c>
      <c r="D32" s="540">
        <f t="shared" si="6"/>
        <v>0</v>
      </c>
      <c r="E32" s="540">
        <f t="shared" si="0"/>
        <v>0</v>
      </c>
      <c r="F32" s="540">
        <f t="shared" si="1"/>
        <v>0</v>
      </c>
      <c r="G32" s="540">
        <f t="shared" si="2"/>
        <v>0</v>
      </c>
      <c r="H32" s="540">
        <f t="shared" si="3"/>
        <v>0</v>
      </c>
      <c r="I32" s="541">
        <f t="shared" si="4"/>
        <v>0</v>
      </c>
      <c r="J32" s="346">
        <f t="shared" si="7"/>
        <v>0</v>
      </c>
      <c r="K32" s="507">
        <f>'t1'!N32</f>
        <v>0</v>
      </c>
      <c r="AA32" s="171"/>
      <c r="AB32" s="169"/>
      <c r="AC32" s="169"/>
      <c r="AD32" s="169"/>
      <c r="AE32" s="169"/>
      <c r="AF32" s="169"/>
      <c r="AG32" s="170"/>
      <c r="AH32" s="346">
        <f t="shared" si="8"/>
        <v>0</v>
      </c>
      <c r="AI32" s="507">
        <f>'t1'!AL32</f>
        <v>0</v>
      </c>
    </row>
    <row r="33" spans="1:35" ht="12" customHeight="1">
      <c r="A33" s="146" t="str">
        <f>'t1'!A33</f>
        <v>POSIZ. ECON. B6 PROFILI ACCESSO B3</v>
      </c>
      <c r="B33" s="181" t="str">
        <f>'t1'!B33</f>
        <v>038490</v>
      </c>
      <c r="C33" s="171">
        <f t="shared" si="5"/>
        <v>12</v>
      </c>
      <c r="D33" s="540">
        <f t="shared" si="6"/>
        <v>19144</v>
      </c>
      <c r="E33" s="540">
        <f t="shared" si="0"/>
        <v>1575</v>
      </c>
      <c r="F33" s="540">
        <f t="shared" si="1"/>
        <v>1738</v>
      </c>
      <c r="G33" s="540">
        <f t="shared" si="2"/>
        <v>0</v>
      </c>
      <c r="H33" s="540">
        <f t="shared" si="3"/>
        <v>0</v>
      </c>
      <c r="I33" s="541">
        <f t="shared" si="4"/>
        <v>0</v>
      </c>
      <c r="J33" s="346">
        <f t="shared" si="7"/>
        <v>22457</v>
      </c>
      <c r="K33" s="507">
        <f>'t1'!N33</f>
        <v>1</v>
      </c>
      <c r="AA33" s="171">
        <v>12</v>
      </c>
      <c r="AB33" s="169">
        <v>19144</v>
      </c>
      <c r="AC33" s="169">
        <v>1575</v>
      </c>
      <c r="AD33" s="169">
        <v>1738</v>
      </c>
      <c r="AE33" s="169"/>
      <c r="AF33" s="169"/>
      <c r="AG33" s="170"/>
      <c r="AH33" s="346">
        <f t="shared" si="8"/>
        <v>22457</v>
      </c>
      <c r="AI33" s="507">
        <f>'t1'!AL33</f>
        <v>1</v>
      </c>
    </row>
    <row r="34" spans="1:35" ht="12" customHeight="1">
      <c r="A34" s="146" t="str">
        <f>'t1'!A34</f>
        <v>POSIZ. ECON. B6 PROFILI ACCESSO B1</v>
      </c>
      <c r="B34" s="181" t="str">
        <f>'t1'!B34</f>
        <v>038491</v>
      </c>
      <c r="C34" s="171">
        <f t="shared" si="5"/>
        <v>22</v>
      </c>
      <c r="D34" s="540">
        <f t="shared" si="6"/>
        <v>35096</v>
      </c>
      <c r="E34" s="540">
        <f t="shared" si="0"/>
        <v>185</v>
      </c>
      <c r="F34" s="540">
        <f t="shared" si="1"/>
        <v>3034</v>
      </c>
      <c r="G34" s="540">
        <f t="shared" si="2"/>
        <v>0</v>
      </c>
      <c r="H34" s="540">
        <f t="shared" si="3"/>
        <v>0</v>
      </c>
      <c r="I34" s="541">
        <f t="shared" si="4"/>
        <v>0</v>
      </c>
      <c r="J34" s="346">
        <f t="shared" si="7"/>
        <v>38315</v>
      </c>
      <c r="K34" s="507">
        <f>'t1'!N34</f>
        <v>1</v>
      </c>
      <c r="AA34" s="171">
        <v>22</v>
      </c>
      <c r="AB34" s="169">
        <v>35096</v>
      </c>
      <c r="AC34" s="169">
        <v>185</v>
      </c>
      <c r="AD34" s="169">
        <v>3034</v>
      </c>
      <c r="AE34" s="169"/>
      <c r="AF34" s="169"/>
      <c r="AG34" s="170"/>
      <c r="AH34" s="346">
        <f t="shared" si="8"/>
        <v>38315</v>
      </c>
      <c r="AI34" s="507">
        <f>'t1'!AL34</f>
        <v>1</v>
      </c>
    </row>
    <row r="35" spans="1:35" ht="12" customHeight="1">
      <c r="A35" s="146" t="str">
        <f>'t1'!A35</f>
        <v>POSIZ. ECON. B5 PROFILI ACCESSO B3</v>
      </c>
      <c r="B35" s="181" t="str">
        <f>'t1'!B35</f>
        <v>037492</v>
      </c>
      <c r="C35" s="171">
        <f t="shared" si="5"/>
        <v>0</v>
      </c>
      <c r="D35" s="540">
        <f t="shared" si="6"/>
        <v>0</v>
      </c>
      <c r="E35" s="540">
        <f t="shared" si="0"/>
        <v>0</v>
      </c>
      <c r="F35" s="540">
        <f t="shared" si="1"/>
        <v>0</v>
      </c>
      <c r="G35" s="540">
        <f t="shared" si="2"/>
        <v>0</v>
      </c>
      <c r="H35" s="540">
        <f t="shared" si="3"/>
        <v>0</v>
      </c>
      <c r="I35" s="541">
        <f t="shared" si="4"/>
        <v>0</v>
      </c>
      <c r="J35" s="346">
        <f t="shared" si="7"/>
        <v>0</v>
      </c>
      <c r="K35" s="507">
        <f>'t1'!N35</f>
        <v>0</v>
      </c>
      <c r="AA35" s="171"/>
      <c r="AB35" s="169"/>
      <c r="AC35" s="169"/>
      <c r="AD35" s="169"/>
      <c r="AE35" s="169"/>
      <c r="AF35" s="169"/>
      <c r="AG35" s="170"/>
      <c r="AH35" s="346">
        <f t="shared" si="8"/>
        <v>0</v>
      </c>
      <c r="AI35" s="507">
        <f>'t1'!AL35</f>
        <v>0</v>
      </c>
    </row>
    <row r="36" spans="1:35" ht="12" customHeight="1">
      <c r="A36" s="146" t="str">
        <f>'t1'!A36</f>
        <v>POSIZ. ECON. B5 PROFILI ACCESSO B1</v>
      </c>
      <c r="B36" s="181" t="str">
        <f>'t1'!B36</f>
        <v>037493</v>
      </c>
      <c r="C36" s="171">
        <f t="shared" si="5"/>
        <v>0</v>
      </c>
      <c r="D36" s="540">
        <f t="shared" si="6"/>
        <v>0</v>
      </c>
      <c r="E36" s="540">
        <f t="shared" si="0"/>
        <v>0</v>
      </c>
      <c r="F36" s="540">
        <f t="shared" si="1"/>
        <v>0</v>
      </c>
      <c r="G36" s="540">
        <f t="shared" si="2"/>
        <v>0</v>
      </c>
      <c r="H36" s="540">
        <f t="shared" si="3"/>
        <v>0</v>
      </c>
      <c r="I36" s="541">
        <f t="shared" si="4"/>
        <v>0</v>
      </c>
      <c r="J36" s="346">
        <f t="shared" si="7"/>
        <v>0</v>
      </c>
      <c r="K36" s="507">
        <f>'t1'!N36</f>
        <v>0</v>
      </c>
      <c r="AA36" s="171"/>
      <c r="AB36" s="169"/>
      <c r="AC36" s="169"/>
      <c r="AD36" s="169"/>
      <c r="AE36" s="169"/>
      <c r="AF36" s="169"/>
      <c r="AG36" s="170"/>
      <c r="AH36" s="346">
        <f t="shared" si="8"/>
        <v>0</v>
      </c>
      <c r="AI36" s="507">
        <f>'t1'!AL36</f>
        <v>0</v>
      </c>
    </row>
    <row r="37" spans="1:35" ht="12" customHeight="1">
      <c r="A37" s="146" t="str">
        <f>'t1'!A37</f>
        <v>POSIZ. ECON. B4 PROFILI ACCESSO B3</v>
      </c>
      <c r="B37" s="181" t="str">
        <f>'t1'!B37</f>
        <v>036494</v>
      </c>
      <c r="C37" s="171">
        <f t="shared" si="5"/>
        <v>24</v>
      </c>
      <c r="D37" s="540">
        <f t="shared" si="6"/>
        <v>36993</v>
      </c>
      <c r="E37" s="540">
        <f t="shared" si="0"/>
        <v>0</v>
      </c>
      <c r="F37" s="540">
        <f t="shared" si="1"/>
        <v>3106</v>
      </c>
      <c r="G37" s="540">
        <f t="shared" si="2"/>
        <v>0</v>
      </c>
      <c r="H37" s="540">
        <f t="shared" si="3"/>
        <v>0</v>
      </c>
      <c r="I37" s="541">
        <f t="shared" si="4"/>
        <v>0</v>
      </c>
      <c r="J37" s="346">
        <f t="shared" si="7"/>
        <v>40099</v>
      </c>
      <c r="K37" s="507">
        <f>'t1'!N37</f>
        <v>1</v>
      </c>
      <c r="AA37" s="171">
        <v>24</v>
      </c>
      <c r="AB37" s="169">
        <v>36993</v>
      </c>
      <c r="AC37" s="169"/>
      <c r="AD37" s="169">
        <v>3106</v>
      </c>
      <c r="AE37" s="169"/>
      <c r="AF37" s="169"/>
      <c r="AG37" s="170"/>
      <c r="AH37" s="346">
        <f t="shared" si="8"/>
        <v>40099</v>
      </c>
      <c r="AI37" s="507">
        <f>'t1'!AL37</f>
        <v>1</v>
      </c>
    </row>
    <row r="38" spans="1:35" ht="12" customHeight="1">
      <c r="A38" s="146" t="str">
        <f>'t1'!A38</f>
        <v>POSIZ. ECON. B4 PROFILI ACCESSO B1</v>
      </c>
      <c r="B38" s="181" t="str">
        <f>'t1'!B38</f>
        <v>036495</v>
      </c>
      <c r="C38" s="171">
        <f t="shared" si="5"/>
        <v>24</v>
      </c>
      <c r="D38" s="540">
        <f t="shared" si="6"/>
        <v>36993</v>
      </c>
      <c r="E38" s="540">
        <f t="shared" si="0"/>
        <v>0</v>
      </c>
      <c r="F38" s="540">
        <f t="shared" si="1"/>
        <v>3106</v>
      </c>
      <c r="G38" s="540">
        <f t="shared" si="2"/>
        <v>0</v>
      </c>
      <c r="H38" s="540">
        <f t="shared" si="3"/>
        <v>0</v>
      </c>
      <c r="I38" s="541">
        <f t="shared" si="4"/>
        <v>0</v>
      </c>
      <c r="J38" s="346">
        <f t="shared" si="7"/>
        <v>40099</v>
      </c>
      <c r="K38" s="507">
        <f>'t1'!N38</f>
        <v>1</v>
      </c>
      <c r="AA38" s="171">
        <v>24</v>
      </c>
      <c r="AB38" s="169">
        <v>36993</v>
      </c>
      <c r="AC38" s="169"/>
      <c r="AD38" s="169">
        <v>3106</v>
      </c>
      <c r="AE38" s="169"/>
      <c r="AF38" s="169"/>
      <c r="AG38" s="170"/>
      <c r="AH38" s="346">
        <f t="shared" si="8"/>
        <v>40099</v>
      </c>
      <c r="AI38" s="507">
        <f>'t1'!AL38</f>
        <v>1</v>
      </c>
    </row>
    <row r="39" spans="1:35" ht="12" customHeight="1">
      <c r="A39" s="146" t="str">
        <f>'t1'!A39</f>
        <v>POSIZIONE ECONOMICA DI ACCESSO B3</v>
      </c>
      <c r="B39" s="181" t="str">
        <f>'t1'!B39</f>
        <v>055000</v>
      </c>
      <c r="C39" s="171">
        <f t="shared" si="5"/>
        <v>12</v>
      </c>
      <c r="D39" s="540">
        <f t="shared" si="6"/>
        <v>18230</v>
      </c>
      <c r="E39" s="540">
        <f t="shared" si="0"/>
        <v>0</v>
      </c>
      <c r="F39" s="540">
        <f t="shared" si="1"/>
        <v>1531</v>
      </c>
      <c r="G39" s="540">
        <f t="shared" si="2"/>
        <v>0</v>
      </c>
      <c r="H39" s="540">
        <f t="shared" si="3"/>
        <v>0</v>
      </c>
      <c r="I39" s="541">
        <f t="shared" si="4"/>
        <v>0</v>
      </c>
      <c r="J39" s="346">
        <f t="shared" si="7"/>
        <v>19761</v>
      </c>
      <c r="K39" s="507">
        <f>'t1'!N39</f>
        <v>1</v>
      </c>
      <c r="AA39" s="171">
        <v>12</v>
      </c>
      <c r="AB39" s="169">
        <v>18230</v>
      </c>
      <c r="AC39" s="169"/>
      <c r="AD39" s="169">
        <v>1531</v>
      </c>
      <c r="AE39" s="169"/>
      <c r="AF39" s="169"/>
      <c r="AG39" s="170"/>
      <c r="AH39" s="346">
        <f t="shared" si="8"/>
        <v>19761</v>
      </c>
      <c r="AI39" s="507">
        <f>'t1'!AL39</f>
        <v>1</v>
      </c>
    </row>
    <row r="40" spans="1:35" ht="12" customHeight="1">
      <c r="A40" s="146" t="str">
        <f>'t1'!A40</f>
        <v>POSIZIONE ECONOMICA B3</v>
      </c>
      <c r="B40" s="181" t="str">
        <f>'t1'!B40</f>
        <v>034000</v>
      </c>
      <c r="C40" s="171">
        <f t="shared" si="5"/>
        <v>0</v>
      </c>
      <c r="D40" s="540">
        <f t="shared" si="6"/>
        <v>0</v>
      </c>
      <c r="E40" s="540">
        <f t="shared" si="0"/>
        <v>0</v>
      </c>
      <c r="F40" s="540">
        <f t="shared" si="1"/>
        <v>0</v>
      </c>
      <c r="G40" s="540">
        <f t="shared" si="2"/>
        <v>0</v>
      </c>
      <c r="H40" s="540">
        <f t="shared" si="3"/>
        <v>0</v>
      </c>
      <c r="I40" s="541">
        <f t="shared" si="4"/>
        <v>0</v>
      </c>
      <c r="J40" s="346">
        <f t="shared" si="7"/>
        <v>0</v>
      </c>
      <c r="K40" s="507">
        <f>'t1'!N40</f>
        <v>0</v>
      </c>
      <c r="AA40" s="171"/>
      <c r="AB40" s="169"/>
      <c r="AC40" s="169"/>
      <c r="AD40" s="169"/>
      <c r="AE40" s="169"/>
      <c r="AF40" s="169"/>
      <c r="AG40" s="170"/>
      <c r="AH40" s="346">
        <f t="shared" si="8"/>
        <v>0</v>
      </c>
      <c r="AI40" s="507">
        <f>'t1'!AL40</f>
        <v>0</v>
      </c>
    </row>
    <row r="41" spans="1:35" ht="12" customHeight="1">
      <c r="A41" s="146" t="str">
        <f>'t1'!A41</f>
        <v>POSIZIONE ECONOMICA B2</v>
      </c>
      <c r="B41" s="181" t="str">
        <f>'t1'!B41</f>
        <v>032000</v>
      </c>
      <c r="C41" s="171">
        <f t="shared" si="5"/>
        <v>0</v>
      </c>
      <c r="D41" s="540">
        <f t="shared" si="6"/>
        <v>0</v>
      </c>
      <c r="E41" s="540">
        <f t="shared" si="0"/>
        <v>0</v>
      </c>
      <c r="F41" s="540">
        <f t="shared" si="1"/>
        <v>0</v>
      </c>
      <c r="G41" s="540">
        <f t="shared" si="2"/>
        <v>0</v>
      </c>
      <c r="H41" s="540">
        <f t="shared" si="3"/>
        <v>0</v>
      </c>
      <c r="I41" s="541">
        <f t="shared" si="4"/>
        <v>0</v>
      </c>
      <c r="J41" s="346">
        <f t="shared" si="7"/>
        <v>0</v>
      </c>
      <c r="K41" s="507">
        <f>'t1'!N41</f>
        <v>0</v>
      </c>
      <c r="AA41" s="171"/>
      <c r="AB41" s="169"/>
      <c r="AC41" s="169"/>
      <c r="AD41" s="169"/>
      <c r="AE41" s="169"/>
      <c r="AF41" s="169"/>
      <c r="AG41" s="170"/>
      <c r="AH41" s="346">
        <f t="shared" si="8"/>
        <v>0</v>
      </c>
      <c r="AI41" s="507">
        <f>'t1'!AL41</f>
        <v>0</v>
      </c>
    </row>
    <row r="42" spans="1:35" ht="12" customHeight="1">
      <c r="A42" s="146" t="str">
        <f>'t1'!A42</f>
        <v>POSIZIONE ECONOMICA DI ACCESSO B1</v>
      </c>
      <c r="B42" s="181" t="str">
        <f>'t1'!B42</f>
        <v>054000</v>
      </c>
      <c r="C42" s="171">
        <f t="shared" si="5"/>
        <v>0</v>
      </c>
      <c r="D42" s="540">
        <f t="shared" si="6"/>
        <v>0</v>
      </c>
      <c r="E42" s="540">
        <f t="shared" si="0"/>
        <v>0</v>
      </c>
      <c r="F42" s="540">
        <f t="shared" si="1"/>
        <v>0</v>
      </c>
      <c r="G42" s="540">
        <f t="shared" si="2"/>
        <v>0</v>
      </c>
      <c r="H42" s="540">
        <f t="shared" si="3"/>
        <v>0</v>
      </c>
      <c r="I42" s="541">
        <f t="shared" si="4"/>
        <v>0</v>
      </c>
      <c r="J42" s="346">
        <f t="shared" si="7"/>
        <v>0</v>
      </c>
      <c r="K42" s="507">
        <f>'t1'!N42</f>
        <v>0</v>
      </c>
      <c r="AA42" s="171"/>
      <c r="AB42" s="169"/>
      <c r="AC42" s="169"/>
      <c r="AD42" s="169"/>
      <c r="AE42" s="169"/>
      <c r="AF42" s="169"/>
      <c r="AG42" s="170"/>
      <c r="AH42" s="346">
        <f t="shared" si="8"/>
        <v>0</v>
      </c>
      <c r="AI42" s="507">
        <f>'t1'!AL42</f>
        <v>0</v>
      </c>
    </row>
    <row r="43" spans="1:35" ht="12" customHeight="1">
      <c r="A43" s="146" t="str">
        <f>'t1'!A43</f>
        <v>POSIZIONE ECONOMICA A5</v>
      </c>
      <c r="B43" s="181" t="str">
        <f>'t1'!B43</f>
        <v>0A5000</v>
      </c>
      <c r="C43" s="171">
        <f t="shared" si="5"/>
        <v>18</v>
      </c>
      <c r="D43" s="540">
        <f t="shared" si="6"/>
        <v>26310</v>
      </c>
      <c r="E43" s="540">
        <f t="shared" si="0"/>
        <v>651</v>
      </c>
      <c r="F43" s="540">
        <f t="shared" si="1"/>
        <v>2263</v>
      </c>
      <c r="G43" s="540">
        <f t="shared" si="2"/>
        <v>0</v>
      </c>
      <c r="H43" s="540">
        <f t="shared" si="3"/>
        <v>0</v>
      </c>
      <c r="I43" s="541">
        <f t="shared" si="4"/>
        <v>0</v>
      </c>
      <c r="J43" s="346">
        <f t="shared" si="7"/>
        <v>29224</v>
      </c>
      <c r="K43" s="507">
        <f>'t1'!N43</f>
        <v>1</v>
      </c>
      <c r="AA43" s="171">
        <v>18</v>
      </c>
      <c r="AB43" s="169">
        <v>26310</v>
      </c>
      <c r="AC43" s="169">
        <v>651</v>
      </c>
      <c r="AD43" s="169">
        <v>2263</v>
      </c>
      <c r="AE43" s="169"/>
      <c r="AF43" s="169"/>
      <c r="AG43" s="170"/>
      <c r="AH43" s="346">
        <f t="shared" si="8"/>
        <v>29224</v>
      </c>
      <c r="AI43" s="507">
        <f>'t1'!AL43</f>
        <v>1</v>
      </c>
    </row>
    <row r="44" spans="1:35" ht="12" customHeight="1">
      <c r="A44" s="146" t="str">
        <f>'t1'!A44</f>
        <v>POSIZIONE ECONOMICA A4</v>
      </c>
      <c r="B44" s="181" t="str">
        <f>'t1'!B44</f>
        <v>028000</v>
      </c>
      <c r="C44" s="171">
        <f t="shared" si="5"/>
        <v>0</v>
      </c>
      <c r="D44" s="540">
        <f t="shared" si="6"/>
        <v>0</v>
      </c>
      <c r="E44" s="540">
        <f t="shared" si="0"/>
        <v>0</v>
      </c>
      <c r="F44" s="540">
        <f t="shared" si="1"/>
        <v>0</v>
      </c>
      <c r="G44" s="540">
        <f t="shared" si="2"/>
        <v>0</v>
      </c>
      <c r="H44" s="540">
        <f t="shared" si="3"/>
        <v>0</v>
      </c>
      <c r="I44" s="541">
        <f t="shared" si="4"/>
        <v>0</v>
      </c>
      <c r="J44" s="346">
        <f t="shared" si="7"/>
        <v>0</v>
      </c>
      <c r="K44" s="507">
        <f>'t1'!N44</f>
        <v>0</v>
      </c>
      <c r="AA44" s="171"/>
      <c r="AB44" s="169"/>
      <c r="AC44" s="169"/>
      <c r="AD44" s="169"/>
      <c r="AE44" s="169"/>
      <c r="AF44" s="169"/>
      <c r="AG44" s="170"/>
      <c r="AH44" s="346">
        <f t="shared" si="8"/>
        <v>0</v>
      </c>
      <c r="AI44" s="507">
        <f>'t1'!AL44</f>
        <v>0</v>
      </c>
    </row>
    <row r="45" spans="1:35" ht="12" customHeight="1">
      <c r="A45" s="146" t="str">
        <f>'t1'!A45</f>
        <v>POSIZIONE ECONOMICA A3</v>
      </c>
      <c r="B45" s="181" t="str">
        <f>'t1'!B45</f>
        <v>027000</v>
      </c>
      <c r="C45" s="171">
        <f t="shared" si="5"/>
        <v>0</v>
      </c>
      <c r="D45" s="540">
        <f t="shared" si="6"/>
        <v>0</v>
      </c>
      <c r="E45" s="540">
        <f t="shared" si="0"/>
        <v>0</v>
      </c>
      <c r="F45" s="540">
        <f t="shared" si="1"/>
        <v>0</v>
      </c>
      <c r="G45" s="540">
        <f t="shared" si="2"/>
        <v>0</v>
      </c>
      <c r="H45" s="540">
        <f t="shared" si="3"/>
        <v>0</v>
      </c>
      <c r="I45" s="541">
        <f t="shared" si="4"/>
        <v>0</v>
      </c>
      <c r="J45" s="346">
        <f t="shared" si="7"/>
        <v>0</v>
      </c>
      <c r="K45" s="507">
        <f>'t1'!N45</f>
        <v>0</v>
      </c>
      <c r="AA45" s="171"/>
      <c r="AB45" s="169"/>
      <c r="AC45" s="169"/>
      <c r="AD45" s="169"/>
      <c r="AE45" s="169"/>
      <c r="AF45" s="169"/>
      <c r="AG45" s="170"/>
      <c r="AH45" s="346">
        <f t="shared" si="8"/>
        <v>0</v>
      </c>
      <c r="AI45" s="507">
        <f>'t1'!AL45</f>
        <v>0</v>
      </c>
    </row>
    <row r="46" spans="1:35" ht="12" customHeight="1">
      <c r="A46" s="146" t="str">
        <f>'t1'!A46</f>
        <v>POSIZIONE ECONOMICA A2</v>
      </c>
      <c r="B46" s="181" t="str">
        <f>'t1'!B46</f>
        <v>025000</v>
      </c>
      <c r="C46" s="171">
        <f t="shared" si="5"/>
        <v>0</v>
      </c>
      <c r="D46" s="540">
        <f t="shared" si="6"/>
        <v>0</v>
      </c>
      <c r="E46" s="540">
        <f t="shared" si="0"/>
        <v>0</v>
      </c>
      <c r="F46" s="540">
        <f t="shared" si="1"/>
        <v>0</v>
      </c>
      <c r="G46" s="540">
        <f t="shared" si="2"/>
        <v>0</v>
      </c>
      <c r="H46" s="540">
        <f t="shared" si="3"/>
        <v>0</v>
      </c>
      <c r="I46" s="541">
        <f t="shared" si="4"/>
        <v>0</v>
      </c>
      <c r="J46" s="346">
        <f t="shared" si="7"/>
        <v>0</v>
      </c>
      <c r="K46" s="507">
        <f>'t1'!N46</f>
        <v>0</v>
      </c>
      <c r="AA46" s="171"/>
      <c r="AB46" s="169"/>
      <c r="AC46" s="169"/>
      <c r="AD46" s="169"/>
      <c r="AE46" s="169"/>
      <c r="AF46" s="169"/>
      <c r="AG46" s="170"/>
      <c r="AH46" s="346">
        <f t="shared" si="8"/>
        <v>0</v>
      </c>
      <c r="AI46" s="507">
        <f>'t1'!AL46</f>
        <v>0</v>
      </c>
    </row>
    <row r="47" spans="1:35" ht="12" customHeight="1">
      <c r="A47" s="146" t="str">
        <f>'t1'!A47</f>
        <v>POSIZIONE ECONOMICA DI ACCESSO A1</v>
      </c>
      <c r="B47" s="181" t="str">
        <f>'t1'!B47</f>
        <v>053000</v>
      </c>
      <c r="C47" s="171">
        <f t="shared" si="5"/>
        <v>0</v>
      </c>
      <c r="D47" s="540">
        <f t="shared" si="6"/>
        <v>0</v>
      </c>
      <c r="E47" s="540">
        <f t="shared" si="0"/>
        <v>0</v>
      </c>
      <c r="F47" s="540">
        <f t="shared" si="1"/>
        <v>0</v>
      </c>
      <c r="G47" s="540">
        <f t="shared" si="2"/>
        <v>0</v>
      </c>
      <c r="H47" s="540">
        <f t="shared" si="3"/>
        <v>0</v>
      </c>
      <c r="I47" s="541">
        <f t="shared" si="4"/>
        <v>0</v>
      </c>
      <c r="J47" s="346">
        <f t="shared" si="7"/>
        <v>0</v>
      </c>
      <c r="K47" s="507">
        <f>'t1'!N47</f>
        <v>0</v>
      </c>
      <c r="AA47" s="171"/>
      <c r="AB47" s="169"/>
      <c r="AC47" s="169"/>
      <c r="AD47" s="169"/>
      <c r="AE47" s="169"/>
      <c r="AF47" s="169"/>
      <c r="AG47" s="170"/>
      <c r="AH47" s="346">
        <f t="shared" si="8"/>
        <v>0</v>
      </c>
      <c r="AI47" s="507">
        <f>'t1'!AL47</f>
        <v>0</v>
      </c>
    </row>
    <row r="48" spans="1:35" ht="12" customHeight="1">
      <c r="A48" s="146" t="str">
        <f>'t1'!A48</f>
        <v>CONTRATTISTI (a)</v>
      </c>
      <c r="B48" s="181" t="str">
        <f>'t1'!B48</f>
        <v>000061</v>
      </c>
      <c r="C48" s="171">
        <f t="shared" si="5"/>
        <v>0</v>
      </c>
      <c r="D48" s="540">
        <f t="shared" si="6"/>
        <v>0</v>
      </c>
      <c r="E48" s="540">
        <f t="shared" si="0"/>
        <v>0</v>
      </c>
      <c r="F48" s="540">
        <f t="shared" si="1"/>
        <v>0</v>
      </c>
      <c r="G48" s="540">
        <f t="shared" si="2"/>
        <v>0</v>
      </c>
      <c r="H48" s="540">
        <f t="shared" si="3"/>
        <v>0</v>
      </c>
      <c r="I48" s="541">
        <f t="shared" si="4"/>
        <v>0</v>
      </c>
      <c r="J48" s="346">
        <f t="shared" si="7"/>
        <v>0</v>
      </c>
      <c r="K48" s="507">
        <f>'t1'!N48</f>
        <v>0</v>
      </c>
      <c r="AA48" s="171"/>
      <c r="AB48" s="169"/>
      <c r="AC48" s="169"/>
      <c r="AD48" s="169"/>
      <c r="AE48" s="169"/>
      <c r="AF48" s="169"/>
      <c r="AG48" s="170"/>
      <c r="AH48" s="346">
        <f t="shared" si="8"/>
        <v>0</v>
      </c>
      <c r="AI48" s="507">
        <f>'t1'!AL48</f>
        <v>0</v>
      </c>
    </row>
    <row r="49" spans="1:35" ht="12" customHeight="1" thickBot="1">
      <c r="A49" s="146" t="str">
        <f>'t1'!A49</f>
        <v>COLLABORATORE A T.D. ART. 90 TUEL (b)</v>
      </c>
      <c r="B49" s="181" t="str">
        <f>'t1'!B49</f>
        <v>000096</v>
      </c>
      <c r="C49" s="171">
        <f t="shared" si="5"/>
        <v>0</v>
      </c>
      <c r="D49" s="540">
        <f t="shared" si="6"/>
        <v>0</v>
      </c>
      <c r="E49" s="540">
        <f t="shared" si="0"/>
        <v>0</v>
      </c>
      <c r="F49" s="540">
        <f t="shared" si="1"/>
        <v>0</v>
      </c>
      <c r="G49" s="540">
        <f t="shared" si="2"/>
        <v>0</v>
      </c>
      <c r="H49" s="540">
        <f t="shared" si="3"/>
        <v>0</v>
      </c>
      <c r="I49" s="541">
        <f t="shared" si="4"/>
        <v>0</v>
      </c>
      <c r="J49" s="346">
        <f t="shared" si="7"/>
        <v>0</v>
      </c>
      <c r="K49" s="507">
        <f>'t1'!N49</f>
        <v>0</v>
      </c>
      <c r="AA49" s="171"/>
      <c r="AB49" s="169"/>
      <c r="AC49" s="169"/>
      <c r="AD49" s="169"/>
      <c r="AE49" s="169"/>
      <c r="AF49" s="169"/>
      <c r="AG49" s="170"/>
      <c r="AH49" s="346">
        <f t="shared" si="8"/>
        <v>0</v>
      </c>
      <c r="AI49" s="507">
        <f>'t1'!AL49</f>
        <v>0</v>
      </c>
    </row>
    <row r="50" spans="1:34" ht="12" customHeight="1" thickBot="1" thickTop="1">
      <c r="A50" s="121" t="s">
        <v>35</v>
      </c>
      <c r="B50" s="122"/>
      <c r="C50" s="374">
        <f aca="true" t="shared" si="9" ref="C50:I50">SUM(C6:C49)</f>
        <v>1327.93</v>
      </c>
      <c r="D50" s="344">
        <f t="shared" si="9"/>
        <v>2482663</v>
      </c>
      <c r="E50" s="344">
        <f t="shared" si="9"/>
        <v>29972</v>
      </c>
      <c r="F50" s="344">
        <f t="shared" si="9"/>
        <v>231342</v>
      </c>
      <c r="G50" s="344">
        <f t="shared" si="9"/>
        <v>0</v>
      </c>
      <c r="H50" s="344">
        <f t="shared" si="9"/>
        <v>0</v>
      </c>
      <c r="I50" s="344">
        <f t="shared" si="9"/>
        <v>430</v>
      </c>
      <c r="J50" s="345">
        <f>(D50+E50+F50+G50+H50)-I50</f>
        <v>2743547</v>
      </c>
      <c r="AA50" s="374">
        <f aca="true" t="shared" si="10" ref="AA50:AG50">SUM(AA6:AA49)</f>
        <v>1327.93</v>
      </c>
      <c r="AB50" s="344">
        <f t="shared" si="10"/>
        <v>2482663</v>
      </c>
      <c r="AC50" s="344">
        <f t="shared" si="10"/>
        <v>29972</v>
      </c>
      <c r="AD50" s="344">
        <f t="shared" si="10"/>
        <v>231342</v>
      </c>
      <c r="AE50" s="344">
        <f t="shared" si="10"/>
        <v>0</v>
      </c>
      <c r="AF50" s="344">
        <f t="shared" si="10"/>
        <v>0</v>
      </c>
      <c r="AG50" s="344">
        <f t="shared" si="10"/>
        <v>430</v>
      </c>
      <c r="AH50" s="345">
        <f>(AB50+AC50+AD50+AE50+AF50)-AG50</f>
        <v>2743547</v>
      </c>
    </row>
    <row r="51" spans="1:34" s="45" customFormat="1" ht="11.25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AA51" s="5"/>
      <c r="AB51" s="5"/>
      <c r="AC51" s="5"/>
      <c r="AD51" s="5"/>
      <c r="AE51" s="5"/>
      <c r="AF51" s="5"/>
      <c r="AG51" s="5"/>
      <c r="AH51" s="5"/>
    </row>
    <row r="52" ht="11.25">
      <c r="A52" s="25" t="str">
        <f>'t1'!$A$202</f>
        <v>(b) cfr." istruzioni generali e specifiche di comparto" e "glossario"</v>
      </c>
    </row>
    <row r="53" ht="11.25">
      <c r="A53" s="5" t="s">
        <v>128</v>
      </c>
    </row>
    <row r="54" ht="11.25">
      <c r="A54" s="5" t="s">
        <v>129</v>
      </c>
    </row>
  </sheetData>
  <sheetProtection password="EA98" sheet="1" formatColumns="0" selectLockedCells="1"/>
  <mergeCells count="2">
    <mergeCell ref="G2:J2"/>
    <mergeCell ref="AE2:AH2"/>
  </mergeCells>
  <conditionalFormatting sqref="A6:J49">
    <cfRule type="expression" priority="2" dxfId="0" stopIfTrue="1">
      <formula>$K6&gt;0</formula>
    </cfRule>
  </conditionalFormatting>
  <conditionalFormatting sqref="AA6:AH49">
    <cfRule type="expression" priority="1" dxfId="0" stopIfTrue="1">
      <formula>$K6&gt;0</formula>
    </cfRule>
  </conditionalFormatting>
  <dataValidations count="2">
    <dataValidation type="whole" allowBlank="1" showInputMessage="1" showErrorMessage="1" errorTitle="ERRORE NEL DATO IMMESSO" error="INSERIRE SOLO NUMERI INTERI" sqref="AB6:AG49">
      <formula1>1</formula1>
      <formula2>999999999999</formula2>
    </dataValidation>
    <dataValidation type="decimal" allowBlank="1" showInputMessage="1" showErrorMessage="1" sqref="AA6:AA49">
      <formula1>0</formula1>
      <formula2>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BE56"/>
  <sheetViews>
    <sheetView showGridLines="0" zoomScalePageLayoutView="0" workbookViewId="0" topLeftCell="A1">
      <pane xSplit="2" ySplit="5" topLeftCell="AR2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A44" sqref="BA44"/>
    </sheetView>
  </sheetViews>
  <sheetFormatPr defaultColWidth="9.33203125" defaultRowHeight="10.5"/>
  <cols>
    <col min="1" max="1" width="43.5" style="5" customWidth="1"/>
    <col min="2" max="2" width="8.66015625" style="7" customWidth="1"/>
    <col min="3" max="14" width="11.5" style="5" hidden="1" customWidth="1"/>
    <col min="15" max="15" width="11.66015625" style="5" hidden="1" customWidth="1"/>
    <col min="16" max="17" width="11.5" style="5" hidden="1" customWidth="1"/>
    <col min="18" max="18" width="16.16015625" style="5" hidden="1" customWidth="1"/>
    <col min="19" max="19" width="13.5" style="5" hidden="1" customWidth="1"/>
    <col min="20" max="23" width="11.5" style="5" hidden="1" customWidth="1"/>
    <col min="24" max="33" width="0" style="5" hidden="1" customWidth="1"/>
    <col min="34" max="45" width="11.5" style="5" customWidth="1"/>
    <col min="46" max="46" width="11.66015625" style="5" customWidth="1"/>
    <col min="47" max="48" width="11.5" style="5" customWidth="1"/>
    <col min="49" max="49" width="16.16015625" style="5" bestFit="1" customWidth="1"/>
    <col min="50" max="50" width="13.5" style="5" customWidth="1"/>
    <col min="51" max="54" width="11.5" style="5" customWidth="1"/>
    <col min="55" max="55" width="0" style="5" hidden="1" customWidth="1"/>
    <col min="56" max="16384" width="9.33203125" style="5" customWidth="1"/>
  </cols>
  <sheetData>
    <row r="1" spans="1:54" ht="36" customHeight="1">
      <c r="A1" s="528" t="str">
        <f>'t1'!A1</f>
        <v>COMPARTO REGIONI ED AUTONOMIE LOCALI - anno 2015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263"/>
      <c r="BB1" s="263"/>
    </row>
    <row r="2" spans="1:54" ht="27" customHeight="1" thickBot="1">
      <c r="A2" s="6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351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351"/>
    </row>
    <row r="3" spans="1:54" ht="13.5" thickBot="1">
      <c r="A3" s="12"/>
      <c r="B3" s="13"/>
      <c r="C3" s="264" t="s">
        <v>143</v>
      </c>
      <c r="D3" s="17"/>
      <c r="E3" s="17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5"/>
      <c r="AH3" s="264" t="s">
        <v>143</v>
      </c>
      <c r="AI3" s="17"/>
      <c r="AJ3" s="17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5"/>
    </row>
    <row r="4" spans="1:54" ht="48" customHeight="1" thickTop="1">
      <c r="A4" s="239" t="s">
        <v>87</v>
      </c>
      <c r="B4" s="240" t="s">
        <v>31</v>
      </c>
      <c r="C4" s="356" t="s">
        <v>419</v>
      </c>
      <c r="D4" s="356" t="s">
        <v>420</v>
      </c>
      <c r="E4" s="356" t="s">
        <v>210</v>
      </c>
      <c r="F4" s="460" t="s">
        <v>18</v>
      </c>
      <c r="G4" s="460" t="s">
        <v>19</v>
      </c>
      <c r="H4" s="460" t="s">
        <v>421</v>
      </c>
      <c r="I4" s="460" t="s">
        <v>445</v>
      </c>
      <c r="J4" s="357" t="s">
        <v>446</v>
      </c>
      <c r="K4" s="357" t="s">
        <v>422</v>
      </c>
      <c r="L4" s="470" t="s">
        <v>293</v>
      </c>
      <c r="M4" s="358" t="s">
        <v>423</v>
      </c>
      <c r="N4" s="358" t="s">
        <v>165</v>
      </c>
      <c r="O4" s="358" t="s">
        <v>447</v>
      </c>
      <c r="P4" s="461" t="s">
        <v>448</v>
      </c>
      <c r="Q4" s="461" t="s">
        <v>449</v>
      </c>
      <c r="R4" s="461" t="s">
        <v>450</v>
      </c>
      <c r="S4" s="461" t="s">
        <v>481</v>
      </c>
      <c r="T4" s="461" t="s">
        <v>211</v>
      </c>
      <c r="U4" s="358" t="s">
        <v>276</v>
      </c>
      <c r="V4" s="462" t="s">
        <v>212</v>
      </c>
      <c r="W4" s="118" t="s">
        <v>98</v>
      </c>
      <c r="AH4" s="356" t="s">
        <v>419</v>
      </c>
      <c r="AI4" s="356" t="s">
        <v>420</v>
      </c>
      <c r="AJ4" s="356" t="s">
        <v>210</v>
      </c>
      <c r="AK4" s="460" t="s">
        <v>18</v>
      </c>
      <c r="AL4" s="460" t="s">
        <v>19</v>
      </c>
      <c r="AM4" s="460" t="s">
        <v>421</v>
      </c>
      <c r="AN4" s="460" t="s">
        <v>445</v>
      </c>
      <c r="AO4" s="357" t="s">
        <v>446</v>
      </c>
      <c r="AP4" s="357" t="s">
        <v>422</v>
      </c>
      <c r="AQ4" s="470" t="s">
        <v>293</v>
      </c>
      <c r="AR4" s="358" t="s">
        <v>423</v>
      </c>
      <c r="AS4" s="358" t="s">
        <v>165</v>
      </c>
      <c r="AT4" s="358" t="s">
        <v>447</v>
      </c>
      <c r="AU4" s="461" t="s">
        <v>448</v>
      </c>
      <c r="AV4" s="461" t="s">
        <v>449</v>
      </c>
      <c r="AW4" s="461" t="s">
        <v>450</v>
      </c>
      <c r="AX4" s="461" t="s">
        <v>481</v>
      </c>
      <c r="AY4" s="461" t="s">
        <v>211</v>
      </c>
      <c r="AZ4" s="358" t="s">
        <v>276</v>
      </c>
      <c r="BA4" s="462" t="s">
        <v>212</v>
      </c>
      <c r="BB4" s="118" t="s">
        <v>98</v>
      </c>
    </row>
    <row r="5" spans="1:54" ht="14.25" customHeight="1" thickBot="1">
      <c r="A5" s="517" t="s">
        <v>469</v>
      </c>
      <c r="B5" s="119"/>
      <c r="C5" s="359" t="s">
        <v>238</v>
      </c>
      <c r="D5" s="359" t="s">
        <v>213</v>
      </c>
      <c r="E5" s="359" t="s">
        <v>214</v>
      </c>
      <c r="F5" s="359" t="s">
        <v>166</v>
      </c>
      <c r="G5" s="359" t="s">
        <v>167</v>
      </c>
      <c r="H5" s="359" t="s">
        <v>215</v>
      </c>
      <c r="I5" s="359" t="s">
        <v>442</v>
      </c>
      <c r="J5" s="360" t="s">
        <v>443</v>
      </c>
      <c r="K5" s="360" t="s">
        <v>168</v>
      </c>
      <c r="L5" s="360" t="s">
        <v>292</v>
      </c>
      <c r="M5" s="360" t="s">
        <v>216</v>
      </c>
      <c r="N5" s="360" t="s">
        <v>169</v>
      </c>
      <c r="O5" s="360" t="s">
        <v>323</v>
      </c>
      <c r="P5" s="360" t="s">
        <v>417</v>
      </c>
      <c r="Q5" s="360" t="s">
        <v>418</v>
      </c>
      <c r="R5" s="360" t="s">
        <v>444</v>
      </c>
      <c r="S5" s="360" t="s">
        <v>482</v>
      </c>
      <c r="T5" s="360" t="s">
        <v>170</v>
      </c>
      <c r="U5" s="360" t="s">
        <v>171</v>
      </c>
      <c r="V5" s="360" t="s">
        <v>172</v>
      </c>
      <c r="W5" s="120" t="s">
        <v>68</v>
      </c>
      <c r="AH5" s="359" t="s">
        <v>238</v>
      </c>
      <c r="AI5" s="359" t="s">
        <v>213</v>
      </c>
      <c r="AJ5" s="359" t="s">
        <v>214</v>
      </c>
      <c r="AK5" s="359" t="s">
        <v>166</v>
      </c>
      <c r="AL5" s="359" t="s">
        <v>167</v>
      </c>
      <c r="AM5" s="359" t="s">
        <v>215</v>
      </c>
      <c r="AN5" s="359" t="s">
        <v>442</v>
      </c>
      <c r="AO5" s="360" t="s">
        <v>443</v>
      </c>
      <c r="AP5" s="360" t="s">
        <v>168</v>
      </c>
      <c r="AQ5" s="360" t="s">
        <v>292</v>
      </c>
      <c r="AR5" s="360" t="s">
        <v>216</v>
      </c>
      <c r="AS5" s="360" t="s">
        <v>169</v>
      </c>
      <c r="AT5" s="360" t="s">
        <v>323</v>
      </c>
      <c r="AU5" s="360" t="s">
        <v>417</v>
      </c>
      <c r="AV5" s="360" t="s">
        <v>418</v>
      </c>
      <c r="AW5" s="360" t="s">
        <v>444</v>
      </c>
      <c r="AX5" s="360" t="s">
        <v>482</v>
      </c>
      <c r="AY5" s="360" t="s">
        <v>170</v>
      </c>
      <c r="AZ5" s="360" t="s">
        <v>171</v>
      </c>
      <c r="BA5" s="360" t="s">
        <v>172</v>
      </c>
      <c r="BB5" s="120" t="s">
        <v>68</v>
      </c>
    </row>
    <row r="6" spans="1:55" ht="12.75" customHeight="1" thickTop="1">
      <c r="A6" s="146" t="str">
        <f>'t1'!A6</f>
        <v>SEGRETARIO A</v>
      </c>
      <c r="B6" s="181" t="str">
        <f>'t1'!B6</f>
        <v>0D0102</v>
      </c>
      <c r="C6" s="542">
        <f>ROUND(AH6,0)</f>
        <v>0</v>
      </c>
      <c r="D6" s="542">
        <f aca="true" t="shared" si="0" ref="D6:D49">ROUND(AI6,0)</f>
        <v>0</v>
      </c>
      <c r="E6" s="542">
        <f aca="true" t="shared" si="1" ref="E6:E49">ROUND(AJ6,0)</f>
        <v>0</v>
      </c>
      <c r="F6" s="543">
        <f aca="true" t="shared" si="2" ref="F6:F49">ROUND(AK6,0)</f>
        <v>0</v>
      </c>
      <c r="G6" s="543">
        <f aca="true" t="shared" si="3" ref="G6:G49">ROUND(AL6,0)</f>
        <v>0</v>
      </c>
      <c r="H6" s="543">
        <f aca="true" t="shared" si="4" ref="H6:H49">ROUND(AM6,0)</f>
        <v>0</v>
      </c>
      <c r="I6" s="543">
        <f aca="true" t="shared" si="5" ref="I6:I49">ROUND(AN6,0)</f>
        <v>0</v>
      </c>
      <c r="J6" s="543">
        <f aca="true" t="shared" si="6" ref="J6:J49">ROUND(AO6,0)</f>
        <v>0</v>
      </c>
      <c r="K6" s="543">
        <f aca="true" t="shared" si="7" ref="K6:K49">ROUND(AP6,0)</f>
        <v>0</v>
      </c>
      <c r="L6" s="543">
        <f aca="true" t="shared" si="8" ref="L6:L49">ROUND(AQ6,0)</f>
        <v>0</v>
      </c>
      <c r="M6" s="543">
        <f aca="true" t="shared" si="9" ref="M6:M49">ROUND(AR6,0)</f>
        <v>0</v>
      </c>
      <c r="N6" s="543">
        <f aca="true" t="shared" si="10" ref="N6:N49">ROUND(AS6,0)</f>
        <v>0</v>
      </c>
      <c r="O6" s="543">
        <f aca="true" t="shared" si="11" ref="O6:O49">ROUND(AT6,0)</f>
        <v>0</v>
      </c>
      <c r="P6" s="543">
        <f aca="true" t="shared" si="12" ref="P6:P49">ROUND(AU6,0)</f>
        <v>0</v>
      </c>
      <c r="Q6" s="543">
        <f aca="true" t="shared" si="13" ref="Q6:Q49">ROUND(AV6,0)</f>
        <v>0</v>
      </c>
      <c r="R6" s="543">
        <f aca="true" t="shared" si="14" ref="R6:R49">ROUND(AW6,0)</f>
        <v>0</v>
      </c>
      <c r="S6" s="543">
        <f aca="true" t="shared" si="15" ref="S6:S49">ROUND(AX6,0)</f>
        <v>0</v>
      </c>
      <c r="T6" s="543">
        <f aca="true" t="shared" si="16" ref="T6:T49">ROUND(AY6,0)</f>
        <v>0</v>
      </c>
      <c r="U6" s="543">
        <f aca="true" t="shared" si="17" ref="U6:U49">ROUND(AZ6,0)</f>
        <v>0</v>
      </c>
      <c r="V6" s="543">
        <f aca="true" t="shared" si="18" ref="V6:V49">ROUND(BA6,0)</f>
        <v>0</v>
      </c>
      <c r="W6" s="348">
        <f aca="true" t="shared" si="19" ref="W6:W49">SUM(C6:V6)</f>
        <v>0</v>
      </c>
      <c r="X6" s="507">
        <f>'t1'!N6</f>
        <v>0</v>
      </c>
      <c r="AH6" s="172"/>
      <c r="AI6" s="172"/>
      <c r="AJ6" s="172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348">
        <f aca="true" t="shared" si="20" ref="BB6:BB47">SUM(AH6:BA6)</f>
        <v>0</v>
      </c>
      <c r="BC6" s="507">
        <f>'t1'!AS6</f>
        <v>0</v>
      </c>
    </row>
    <row r="7" spans="1:55" ht="12.75" customHeight="1">
      <c r="A7" s="146" t="str">
        <f>'t1'!A7</f>
        <v>SEGRETARIO B</v>
      </c>
      <c r="B7" s="181" t="str">
        <f>'t1'!B7</f>
        <v>0D0103</v>
      </c>
      <c r="C7" s="542">
        <f aca="true" t="shared" si="21" ref="C7:C49">ROUND(AH7,0)</f>
        <v>0</v>
      </c>
      <c r="D7" s="542">
        <f t="shared" si="0"/>
        <v>0</v>
      </c>
      <c r="E7" s="542">
        <f t="shared" si="1"/>
        <v>0</v>
      </c>
      <c r="F7" s="543">
        <f t="shared" si="2"/>
        <v>0</v>
      </c>
      <c r="G7" s="543">
        <f t="shared" si="3"/>
        <v>0</v>
      </c>
      <c r="H7" s="543">
        <f t="shared" si="4"/>
        <v>0</v>
      </c>
      <c r="I7" s="543">
        <f t="shared" si="5"/>
        <v>0</v>
      </c>
      <c r="J7" s="543">
        <f t="shared" si="6"/>
        <v>0</v>
      </c>
      <c r="K7" s="543">
        <f t="shared" si="7"/>
        <v>0</v>
      </c>
      <c r="L7" s="543">
        <f t="shared" si="8"/>
        <v>0</v>
      </c>
      <c r="M7" s="543">
        <f t="shared" si="9"/>
        <v>0</v>
      </c>
      <c r="N7" s="543">
        <f t="shared" si="10"/>
        <v>0</v>
      </c>
      <c r="O7" s="543">
        <f t="shared" si="11"/>
        <v>0</v>
      </c>
      <c r="P7" s="543">
        <f t="shared" si="12"/>
        <v>0</v>
      </c>
      <c r="Q7" s="543">
        <f t="shared" si="13"/>
        <v>0</v>
      </c>
      <c r="R7" s="543">
        <f t="shared" si="14"/>
        <v>0</v>
      </c>
      <c r="S7" s="543">
        <f t="shared" si="15"/>
        <v>0</v>
      </c>
      <c r="T7" s="543">
        <f t="shared" si="16"/>
        <v>0</v>
      </c>
      <c r="U7" s="543">
        <f t="shared" si="17"/>
        <v>0</v>
      </c>
      <c r="V7" s="543">
        <f t="shared" si="18"/>
        <v>0</v>
      </c>
      <c r="W7" s="348">
        <f t="shared" si="19"/>
        <v>0</v>
      </c>
      <c r="X7" s="507">
        <f>'t1'!N7</f>
        <v>0</v>
      </c>
      <c r="AH7" s="172"/>
      <c r="AI7" s="172"/>
      <c r="AJ7" s="172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348">
        <f t="shared" si="20"/>
        <v>0</v>
      </c>
      <c r="BC7" s="507">
        <f>'t1'!AS7</f>
        <v>0</v>
      </c>
    </row>
    <row r="8" spans="1:55" ht="12.75" customHeight="1">
      <c r="A8" s="146" t="str">
        <f>'t1'!A8</f>
        <v>SEGRETARIO C</v>
      </c>
      <c r="B8" s="181" t="str">
        <f>'t1'!B8</f>
        <v>0D0485</v>
      </c>
      <c r="C8" s="542">
        <f t="shared" si="21"/>
        <v>0</v>
      </c>
      <c r="D8" s="542">
        <f t="shared" si="0"/>
        <v>0</v>
      </c>
      <c r="E8" s="542">
        <f t="shared" si="1"/>
        <v>0</v>
      </c>
      <c r="F8" s="543">
        <f t="shared" si="2"/>
        <v>0</v>
      </c>
      <c r="G8" s="543">
        <f t="shared" si="3"/>
        <v>0</v>
      </c>
      <c r="H8" s="543">
        <f t="shared" si="4"/>
        <v>0</v>
      </c>
      <c r="I8" s="543">
        <f t="shared" si="5"/>
        <v>0</v>
      </c>
      <c r="J8" s="543">
        <f t="shared" si="6"/>
        <v>0</v>
      </c>
      <c r="K8" s="543">
        <f t="shared" si="7"/>
        <v>0</v>
      </c>
      <c r="L8" s="543">
        <f t="shared" si="8"/>
        <v>0</v>
      </c>
      <c r="M8" s="543">
        <f t="shared" si="9"/>
        <v>0</v>
      </c>
      <c r="N8" s="543">
        <f t="shared" si="10"/>
        <v>0</v>
      </c>
      <c r="O8" s="543">
        <f t="shared" si="11"/>
        <v>0</v>
      </c>
      <c r="P8" s="543">
        <f t="shared" si="12"/>
        <v>0</v>
      </c>
      <c r="Q8" s="543">
        <f t="shared" si="13"/>
        <v>0</v>
      </c>
      <c r="R8" s="543">
        <f t="shared" si="14"/>
        <v>0</v>
      </c>
      <c r="S8" s="543">
        <f t="shared" si="15"/>
        <v>0</v>
      </c>
      <c r="T8" s="543">
        <f t="shared" si="16"/>
        <v>0</v>
      </c>
      <c r="U8" s="543">
        <f t="shared" si="17"/>
        <v>0</v>
      </c>
      <c r="V8" s="543">
        <f t="shared" si="18"/>
        <v>0</v>
      </c>
      <c r="W8" s="348">
        <f t="shared" si="19"/>
        <v>0</v>
      </c>
      <c r="X8" s="507">
        <f>'t1'!N8</f>
        <v>0</v>
      </c>
      <c r="AH8" s="172"/>
      <c r="AI8" s="172"/>
      <c r="AJ8" s="172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348">
        <f t="shared" si="20"/>
        <v>0</v>
      </c>
      <c r="BC8" s="507">
        <f>'t1'!AS8</f>
        <v>0</v>
      </c>
    </row>
    <row r="9" spans="1:55" ht="12.75" customHeight="1">
      <c r="A9" s="146" t="str">
        <f>'t1'!A9</f>
        <v>SEGRETARIO GENERALE CCIAA</v>
      </c>
      <c r="B9" s="181" t="str">
        <f>'t1'!B9</f>
        <v>0D0104</v>
      </c>
      <c r="C9" s="542">
        <f t="shared" si="21"/>
        <v>291</v>
      </c>
      <c r="D9" s="542">
        <f t="shared" si="0"/>
        <v>0</v>
      </c>
      <c r="E9" s="542">
        <f t="shared" si="1"/>
        <v>0</v>
      </c>
      <c r="F9" s="543">
        <f t="shared" si="2"/>
        <v>95123</v>
      </c>
      <c r="G9" s="543">
        <f t="shared" si="3"/>
        <v>0</v>
      </c>
      <c r="H9" s="543">
        <f t="shared" si="4"/>
        <v>0</v>
      </c>
      <c r="I9" s="543">
        <f t="shared" si="5"/>
        <v>0</v>
      </c>
      <c r="J9" s="543">
        <f t="shared" si="6"/>
        <v>0</v>
      </c>
      <c r="K9" s="543">
        <f t="shared" si="7"/>
        <v>0</v>
      </c>
      <c r="L9" s="543">
        <f t="shared" si="8"/>
        <v>0</v>
      </c>
      <c r="M9" s="543">
        <f t="shared" si="9"/>
        <v>0</v>
      </c>
      <c r="N9" s="543">
        <f t="shared" si="10"/>
        <v>0</v>
      </c>
      <c r="O9" s="543">
        <f t="shared" si="11"/>
        <v>0</v>
      </c>
      <c r="P9" s="543">
        <f t="shared" si="12"/>
        <v>0</v>
      </c>
      <c r="Q9" s="543">
        <f t="shared" si="13"/>
        <v>0</v>
      </c>
      <c r="R9" s="543">
        <f t="shared" si="14"/>
        <v>0</v>
      </c>
      <c r="S9" s="543">
        <f t="shared" si="15"/>
        <v>0</v>
      </c>
      <c r="T9" s="543">
        <f t="shared" si="16"/>
        <v>0</v>
      </c>
      <c r="U9" s="543">
        <f t="shared" si="17"/>
        <v>0</v>
      </c>
      <c r="V9" s="543">
        <f t="shared" si="18"/>
        <v>0</v>
      </c>
      <c r="W9" s="348">
        <f t="shared" si="19"/>
        <v>95414</v>
      </c>
      <c r="X9" s="507">
        <f>'t1'!N9</f>
        <v>1</v>
      </c>
      <c r="AH9" s="172">
        <v>291</v>
      </c>
      <c r="AI9" s="172"/>
      <c r="AJ9" s="172"/>
      <c r="AK9" s="173">
        <v>95123</v>
      </c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348">
        <f t="shared" si="20"/>
        <v>95414</v>
      </c>
      <c r="BC9" s="507">
        <f>'t1'!AS9</f>
        <v>0</v>
      </c>
    </row>
    <row r="10" spans="1:55" ht="12.75" customHeight="1">
      <c r="A10" s="146" t="str">
        <f>'t1'!A10</f>
        <v>DIRETTORE  GENERALE</v>
      </c>
      <c r="B10" s="181" t="str">
        <f>'t1'!B10</f>
        <v>0D0097</v>
      </c>
      <c r="C10" s="542">
        <f t="shared" si="21"/>
        <v>0</v>
      </c>
      <c r="D10" s="542">
        <f t="shared" si="0"/>
        <v>0</v>
      </c>
      <c r="E10" s="542">
        <f t="shared" si="1"/>
        <v>0</v>
      </c>
      <c r="F10" s="543">
        <f t="shared" si="2"/>
        <v>0</v>
      </c>
      <c r="G10" s="543">
        <f t="shared" si="3"/>
        <v>0</v>
      </c>
      <c r="H10" s="543">
        <f t="shared" si="4"/>
        <v>0</v>
      </c>
      <c r="I10" s="543">
        <f t="shared" si="5"/>
        <v>0</v>
      </c>
      <c r="J10" s="543">
        <f t="shared" si="6"/>
        <v>0</v>
      </c>
      <c r="K10" s="543">
        <f t="shared" si="7"/>
        <v>0</v>
      </c>
      <c r="L10" s="543">
        <f t="shared" si="8"/>
        <v>0</v>
      </c>
      <c r="M10" s="543">
        <f t="shared" si="9"/>
        <v>0</v>
      </c>
      <c r="N10" s="543">
        <f t="shared" si="10"/>
        <v>0</v>
      </c>
      <c r="O10" s="543">
        <f t="shared" si="11"/>
        <v>0</v>
      </c>
      <c r="P10" s="543">
        <f t="shared" si="12"/>
        <v>0</v>
      </c>
      <c r="Q10" s="543">
        <f t="shared" si="13"/>
        <v>0</v>
      </c>
      <c r="R10" s="543">
        <f t="shared" si="14"/>
        <v>0</v>
      </c>
      <c r="S10" s="543">
        <f t="shared" si="15"/>
        <v>0</v>
      </c>
      <c r="T10" s="543">
        <f t="shared" si="16"/>
        <v>0</v>
      </c>
      <c r="U10" s="543">
        <f t="shared" si="17"/>
        <v>0</v>
      </c>
      <c r="V10" s="543">
        <f t="shared" si="18"/>
        <v>0</v>
      </c>
      <c r="W10" s="348">
        <f t="shared" si="19"/>
        <v>0</v>
      </c>
      <c r="X10" s="507">
        <f>'t1'!N10</f>
        <v>0</v>
      </c>
      <c r="AH10" s="172"/>
      <c r="AI10" s="172"/>
      <c r="AJ10" s="172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348">
        <f t="shared" si="20"/>
        <v>0</v>
      </c>
      <c r="BC10" s="507">
        <f>'t1'!AS10</f>
        <v>0</v>
      </c>
    </row>
    <row r="11" spans="1:55" ht="12.75" customHeight="1">
      <c r="A11" s="146" t="str">
        <f>'t1'!A11</f>
        <v>DIRIGENTE FUORI D.O. art.110 c.2 TUEL</v>
      </c>
      <c r="B11" s="181" t="str">
        <f>'t1'!B11</f>
        <v>0D0098</v>
      </c>
      <c r="C11" s="542">
        <f t="shared" si="21"/>
        <v>0</v>
      </c>
      <c r="D11" s="542">
        <f t="shared" si="0"/>
        <v>0</v>
      </c>
      <c r="E11" s="542">
        <f t="shared" si="1"/>
        <v>0</v>
      </c>
      <c r="F11" s="543">
        <f t="shared" si="2"/>
        <v>0</v>
      </c>
      <c r="G11" s="543">
        <f t="shared" si="3"/>
        <v>0</v>
      </c>
      <c r="H11" s="543">
        <f t="shared" si="4"/>
        <v>0</v>
      </c>
      <c r="I11" s="543">
        <f t="shared" si="5"/>
        <v>0</v>
      </c>
      <c r="J11" s="543">
        <f t="shared" si="6"/>
        <v>0</v>
      </c>
      <c r="K11" s="543">
        <f t="shared" si="7"/>
        <v>0</v>
      </c>
      <c r="L11" s="543">
        <f t="shared" si="8"/>
        <v>0</v>
      </c>
      <c r="M11" s="543">
        <f t="shared" si="9"/>
        <v>0</v>
      </c>
      <c r="N11" s="543">
        <f t="shared" si="10"/>
        <v>0</v>
      </c>
      <c r="O11" s="543">
        <f t="shared" si="11"/>
        <v>0</v>
      </c>
      <c r="P11" s="543">
        <f t="shared" si="12"/>
        <v>0</v>
      </c>
      <c r="Q11" s="543">
        <f t="shared" si="13"/>
        <v>0</v>
      </c>
      <c r="R11" s="543">
        <f t="shared" si="14"/>
        <v>0</v>
      </c>
      <c r="S11" s="543">
        <f t="shared" si="15"/>
        <v>0</v>
      </c>
      <c r="T11" s="543">
        <f t="shared" si="16"/>
        <v>0</v>
      </c>
      <c r="U11" s="543">
        <f t="shared" si="17"/>
        <v>0</v>
      </c>
      <c r="V11" s="543">
        <f t="shared" si="18"/>
        <v>0</v>
      </c>
      <c r="W11" s="348">
        <f t="shared" si="19"/>
        <v>0</v>
      </c>
      <c r="X11" s="507">
        <f>'t1'!N11</f>
        <v>0</v>
      </c>
      <c r="AH11" s="172"/>
      <c r="AI11" s="172"/>
      <c r="AJ11" s="172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348">
        <f t="shared" si="20"/>
        <v>0</v>
      </c>
      <c r="BC11" s="507">
        <f>'t1'!AS11</f>
        <v>0</v>
      </c>
    </row>
    <row r="12" spans="1:55" ht="12.75" customHeight="1">
      <c r="A12" s="146" t="str">
        <f>'t1'!A12</f>
        <v>ALTE SPECIALIZZ. FUORI D.O.art.110 c.2 TUEL</v>
      </c>
      <c r="B12" s="181" t="str">
        <f>'t1'!B12</f>
        <v>0D0095</v>
      </c>
      <c r="C12" s="542">
        <f t="shared" si="21"/>
        <v>0</v>
      </c>
      <c r="D12" s="542">
        <f t="shared" si="0"/>
        <v>0</v>
      </c>
      <c r="E12" s="542">
        <f t="shared" si="1"/>
        <v>0</v>
      </c>
      <c r="F12" s="543">
        <f t="shared" si="2"/>
        <v>0</v>
      </c>
      <c r="G12" s="543">
        <f t="shared" si="3"/>
        <v>0</v>
      </c>
      <c r="H12" s="543">
        <f t="shared" si="4"/>
        <v>0</v>
      </c>
      <c r="I12" s="543">
        <f t="shared" si="5"/>
        <v>0</v>
      </c>
      <c r="J12" s="543">
        <f t="shared" si="6"/>
        <v>0</v>
      </c>
      <c r="K12" s="543">
        <f t="shared" si="7"/>
        <v>0</v>
      </c>
      <c r="L12" s="543">
        <f t="shared" si="8"/>
        <v>0</v>
      </c>
      <c r="M12" s="543">
        <f t="shared" si="9"/>
        <v>0</v>
      </c>
      <c r="N12" s="543">
        <f t="shared" si="10"/>
        <v>0</v>
      </c>
      <c r="O12" s="543">
        <f t="shared" si="11"/>
        <v>0</v>
      </c>
      <c r="P12" s="543">
        <f t="shared" si="12"/>
        <v>0</v>
      </c>
      <c r="Q12" s="543">
        <f t="shared" si="13"/>
        <v>0</v>
      </c>
      <c r="R12" s="543">
        <f t="shared" si="14"/>
        <v>0</v>
      </c>
      <c r="S12" s="543">
        <f t="shared" si="15"/>
        <v>0</v>
      </c>
      <c r="T12" s="543">
        <f t="shared" si="16"/>
        <v>0</v>
      </c>
      <c r="U12" s="543">
        <f t="shared" si="17"/>
        <v>0</v>
      </c>
      <c r="V12" s="543">
        <f t="shared" si="18"/>
        <v>0</v>
      </c>
      <c r="W12" s="348">
        <f t="shared" si="19"/>
        <v>0</v>
      </c>
      <c r="X12" s="507">
        <f>'t1'!N12</f>
        <v>0</v>
      </c>
      <c r="AH12" s="172"/>
      <c r="AI12" s="172"/>
      <c r="AJ12" s="172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348">
        <f t="shared" si="20"/>
        <v>0</v>
      </c>
      <c r="BC12" s="507">
        <f>'t1'!AS12</f>
        <v>0</v>
      </c>
    </row>
    <row r="13" spans="1:55" ht="12.75" customHeight="1">
      <c r="A13" s="146" t="str">
        <f>'t1'!A13</f>
        <v>DIRIGENTE A TEMPO INDETERMINATO</v>
      </c>
      <c r="B13" s="181" t="str">
        <f>'t1'!B13</f>
        <v>0D0164</v>
      </c>
      <c r="C13" s="542">
        <f t="shared" si="21"/>
        <v>581</v>
      </c>
      <c r="D13" s="542">
        <f t="shared" si="0"/>
        <v>0</v>
      </c>
      <c r="E13" s="542">
        <f t="shared" si="1"/>
        <v>0</v>
      </c>
      <c r="F13" s="543">
        <f t="shared" si="2"/>
        <v>96978</v>
      </c>
      <c r="G13" s="543">
        <f t="shared" si="3"/>
        <v>0</v>
      </c>
      <c r="H13" s="543">
        <f t="shared" si="4"/>
        <v>0</v>
      </c>
      <c r="I13" s="543">
        <f t="shared" si="5"/>
        <v>0</v>
      </c>
      <c r="J13" s="543">
        <f t="shared" si="6"/>
        <v>0</v>
      </c>
      <c r="K13" s="543">
        <f t="shared" si="7"/>
        <v>0</v>
      </c>
      <c r="L13" s="543">
        <f t="shared" si="8"/>
        <v>0</v>
      </c>
      <c r="M13" s="543">
        <f t="shared" si="9"/>
        <v>0</v>
      </c>
      <c r="N13" s="543">
        <f t="shared" si="10"/>
        <v>0</v>
      </c>
      <c r="O13" s="543">
        <f t="shared" si="11"/>
        <v>0</v>
      </c>
      <c r="P13" s="543">
        <f t="shared" si="12"/>
        <v>0</v>
      </c>
      <c r="Q13" s="543">
        <f t="shared" si="13"/>
        <v>0</v>
      </c>
      <c r="R13" s="543">
        <f t="shared" si="14"/>
        <v>0</v>
      </c>
      <c r="S13" s="543">
        <f t="shared" si="15"/>
        <v>0</v>
      </c>
      <c r="T13" s="543">
        <f t="shared" si="16"/>
        <v>0</v>
      </c>
      <c r="U13" s="543">
        <f t="shared" si="17"/>
        <v>0</v>
      </c>
      <c r="V13" s="543">
        <f t="shared" si="18"/>
        <v>0</v>
      </c>
      <c r="W13" s="348">
        <f t="shared" si="19"/>
        <v>97559</v>
      </c>
      <c r="X13" s="507">
        <f>'t1'!N13</f>
        <v>1</v>
      </c>
      <c r="AH13" s="172">
        <v>581</v>
      </c>
      <c r="AI13" s="172"/>
      <c r="AJ13" s="172"/>
      <c r="AK13" s="173">
        <v>96978</v>
      </c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348">
        <f t="shared" si="20"/>
        <v>97559</v>
      </c>
      <c r="BC13" s="507">
        <f>'t1'!AS13</f>
        <v>0</v>
      </c>
    </row>
    <row r="14" spans="1:55" ht="12.75" customHeight="1">
      <c r="A14" s="146" t="str">
        <f>'t1'!A14</f>
        <v>DIRIGENTE A TEMPO DET.TO  ART.110 C.1 TUEL</v>
      </c>
      <c r="B14" s="181" t="str">
        <f>'t1'!B14</f>
        <v>0D0165</v>
      </c>
      <c r="C14" s="542">
        <f t="shared" si="21"/>
        <v>0</v>
      </c>
      <c r="D14" s="542">
        <f t="shared" si="0"/>
        <v>0</v>
      </c>
      <c r="E14" s="542">
        <f t="shared" si="1"/>
        <v>0</v>
      </c>
      <c r="F14" s="543">
        <f t="shared" si="2"/>
        <v>0</v>
      </c>
      <c r="G14" s="543">
        <f t="shared" si="3"/>
        <v>0</v>
      </c>
      <c r="H14" s="543">
        <f t="shared" si="4"/>
        <v>0</v>
      </c>
      <c r="I14" s="543">
        <f t="shared" si="5"/>
        <v>0</v>
      </c>
      <c r="J14" s="543">
        <f t="shared" si="6"/>
        <v>0</v>
      </c>
      <c r="K14" s="543">
        <f t="shared" si="7"/>
        <v>0</v>
      </c>
      <c r="L14" s="543">
        <f t="shared" si="8"/>
        <v>0</v>
      </c>
      <c r="M14" s="543">
        <f t="shared" si="9"/>
        <v>0</v>
      </c>
      <c r="N14" s="543">
        <f t="shared" si="10"/>
        <v>0</v>
      </c>
      <c r="O14" s="543">
        <f t="shared" si="11"/>
        <v>0</v>
      </c>
      <c r="P14" s="543">
        <f t="shared" si="12"/>
        <v>0</v>
      </c>
      <c r="Q14" s="543">
        <f t="shared" si="13"/>
        <v>0</v>
      </c>
      <c r="R14" s="543">
        <f t="shared" si="14"/>
        <v>0</v>
      </c>
      <c r="S14" s="543">
        <f t="shared" si="15"/>
        <v>0</v>
      </c>
      <c r="T14" s="543">
        <f t="shared" si="16"/>
        <v>0</v>
      </c>
      <c r="U14" s="543">
        <f t="shared" si="17"/>
        <v>0</v>
      </c>
      <c r="V14" s="543">
        <f t="shared" si="18"/>
        <v>0</v>
      </c>
      <c r="W14" s="348">
        <f t="shared" si="19"/>
        <v>0</v>
      </c>
      <c r="X14" s="507">
        <f>'t1'!N14</f>
        <v>0</v>
      </c>
      <c r="AH14" s="172"/>
      <c r="AI14" s="172"/>
      <c r="AJ14" s="172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348">
        <f t="shared" si="20"/>
        <v>0</v>
      </c>
      <c r="BC14" s="507">
        <f>'t1'!AS14</f>
        <v>0</v>
      </c>
    </row>
    <row r="15" spans="1:55" ht="12.75" customHeight="1">
      <c r="A15" s="146" t="str">
        <f>'t1'!A15</f>
        <v>ALTE SPECIALIZZ. IN D.O. art.110 c.1 TUEL</v>
      </c>
      <c r="B15" s="181" t="str">
        <f>'t1'!B15</f>
        <v>0D0I95</v>
      </c>
      <c r="C15" s="542">
        <f t="shared" si="21"/>
        <v>0</v>
      </c>
      <c r="D15" s="542">
        <f t="shared" si="0"/>
        <v>0</v>
      </c>
      <c r="E15" s="542">
        <f t="shared" si="1"/>
        <v>0</v>
      </c>
      <c r="F15" s="543">
        <f t="shared" si="2"/>
        <v>0</v>
      </c>
      <c r="G15" s="543">
        <f t="shared" si="3"/>
        <v>0</v>
      </c>
      <c r="H15" s="543">
        <f t="shared" si="4"/>
        <v>0</v>
      </c>
      <c r="I15" s="543">
        <f t="shared" si="5"/>
        <v>0</v>
      </c>
      <c r="J15" s="543">
        <f t="shared" si="6"/>
        <v>0</v>
      </c>
      <c r="K15" s="543">
        <f t="shared" si="7"/>
        <v>0</v>
      </c>
      <c r="L15" s="543">
        <f t="shared" si="8"/>
        <v>0</v>
      </c>
      <c r="M15" s="543">
        <f t="shared" si="9"/>
        <v>0</v>
      </c>
      <c r="N15" s="543">
        <f t="shared" si="10"/>
        <v>0</v>
      </c>
      <c r="O15" s="543">
        <f t="shared" si="11"/>
        <v>0</v>
      </c>
      <c r="P15" s="543">
        <f t="shared" si="12"/>
        <v>0</v>
      </c>
      <c r="Q15" s="543">
        <f t="shared" si="13"/>
        <v>0</v>
      </c>
      <c r="R15" s="543">
        <f t="shared" si="14"/>
        <v>0</v>
      </c>
      <c r="S15" s="543">
        <f t="shared" si="15"/>
        <v>0</v>
      </c>
      <c r="T15" s="543">
        <f t="shared" si="16"/>
        <v>0</v>
      </c>
      <c r="U15" s="543">
        <f t="shared" si="17"/>
        <v>0</v>
      </c>
      <c r="V15" s="543">
        <f t="shared" si="18"/>
        <v>0</v>
      </c>
      <c r="W15" s="348">
        <f t="shared" si="19"/>
        <v>0</v>
      </c>
      <c r="X15" s="507">
        <f>'t1'!N15</f>
        <v>0</v>
      </c>
      <c r="AH15" s="172"/>
      <c r="AI15" s="172"/>
      <c r="AJ15" s="172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348">
        <f t="shared" si="20"/>
        <v>0</v>
      </c>
      <c r="BC15" s="507">
        <f>'t1'!AS15</f>
        <v>0</v>
      </c>
    </row>
    <row r="16" spans="1:55" ht="12.75" customHeight="1">
      <c r="A16" s="146" t="str">
        <f>'t1'!A16</f>
        <v>POSIZ. ECON. D6 - PROFILI ACCESSO D3</v>
      </c>
      <c r="B16" s="181" t="str">
        <f>'t1'!B16</f>
        <v>0D6A00</v>
      </c>
      <c r="C16" s="542">
        <f t="shared" si="21"/>
        <v>1009</v>
      </c>
      <c r="D16" s="542">
        <f t="shared" si="0"/>
        <v>0</v>
      </c>
      <c r="E16" s="542">
        <f t="shared" si="1"/>
        <v>0</v>
      </c>
      <c r="F16" s="543">
        <f t="shared" si="2"/>
        <v>38790</v>
      </c>
      <c r="G16" s="543">
        <f t="shared" si="3"/>
        <v>8165</v>
      </c>
      <c r="H16" s="543">
        <f t="shared" si="4"/>
        <v>2878</v>
      </c>
      <c r="I16" s="543">
        <f t="shared" si="5"/>
        <v>0</v>
      </c>
      <c r="J16" s="543">
        <f t="shared" si="6"/>
        <v>0</v>
      </c>
      <c r="K16" s="543">
        <f t="shared" si="7"/>
        <v>0</v>
      </c>
      <c r="L16" s="543">
        <f t="shared" si="8"/>
        <v>0</v>
      </c>
      <c r="M16" s="543">
        <f t="shared" si="9"/>
        <v>1114</v>
      </c>
      <c r="N16" s="543">
        <f t="shared" si="10"/>
        <v>1658</v>
      </c>
      <c r="O16" s="543">
        <f t="shared" si="11"/>
        <v>0</v>
      </c>
      <c r="P16" s="543">
        <f t="shared" si="12"/>
        <v>0</v>
      </c>
      <c r="Q16" s="543">
        <f t="shared" si="13"/>
        <v>0</v>
      </c>
      <c r="R16" s="543">
        <f t="shared" si="14"/>
        <v>0</v>
      </c>
      <c r="S16" s="543">
        <f t="shared" si="15"/>
        <v>0</v>
      </c>
      <c r="T16" s="543">
        <f t="shared" si="16"/>
        <v>0</v>
      </c>
      <c r="U16" s="543">
        <f t="shared" si="17"/>
        <v>849</v>
      </c>
      <c r="V16" s="543">
        <f t="shared" si="18"/>
        <v>0</v>
      </c>
      <c r="W16" s="348">
        <f t="shared" si="19"/>
        <v>54463</v>
      </c>
      <c r="X16" s="507">
        <f>'t1'!N16</f>
        <v>1</v>
      </c>
      <c r="AH16" s="172">
        <v>1009</v>
      </c>
      <c r="AI16" s="172"/>
      <c r="AJ16" s="172"/>
      <c r="AK16" s="173">
        <v>38790</v>
      </c>
      <c r="AL16" s="173">
        <v>8165</v>
      </c>
      <c r="AM16" s="173">
        <v>2878</v>
      </c>
      <c r="AN16" s="173"/>
      <c r="AO16" s="173"/>
      <c r="AP16" s="173"/>
      <c r="AQ16" s="173"/>
      <c r="AR16" s="173">
        <v>1114</v>
      </c>
      <c r="AS16" s="173">
        <v>1658</v>
      </c>
      <c r="AT16" s="173"/>
      <c r="AU16" s="173"/>
      <c r="AV16" s="173"/>
      <c r="AW16" s="173"/>
      <c r="AX16" s="173"/>
      <c r="AY16" s="173"/>
      <c r="AZ16" s="173">
        <v>849</v>
      </c>
      <c r="BA16" s="173"/>
      <c r="BB16" s="348">
        <f t="shared" si="20"/>
        <v>54463</v>
      </c>
      <c r="BC16" s="507">
        <f>'t1'!AS16</f>
        <v>0</v>
      </c>
    </row>
    <row r="17" spans="1:55" ht="12.75" customHeight="1">
      <c r="A17" s="146" t="str">
        <f>'t1'!A17</f>
        <v>POSIZ. ECON. D6 - PROFILO ACCESSO D1</v>
      </c>
      <c r="B17" s="181" t="str">
        <f>'t1'!B17</f>
        <v>0D6000</v>
      </c>
      <c r="C17" s="542">
        <f t="shared" si="21"/>
        <v>417</v>
      </c>
      <c r="D17" s="542">
        <f t="shared" si="0"/>
        <v>0</v>
      </c>
      <c r="E17" s="542">
        <f t="shared" si="1"/>
        <v>0</v>
      </c>
      <c r="F17" s="543">
        <f t="shared" si="2"/>
        <v>5865</v>
      </c>
      <c r="G17" s="543">
        <f t="shared" si="3"/>
        <v>1703</v>
      </c>
      <c r="H17" s="543">
        <f t="shared" si="4"/>
        <v>1202</v>
      </c>
      <c r="I17" s="543">
        <f t="shared" si="5"/>
        <v>0</v>
      </c>
      <c r="J17" s="543">
        <f t="shared" si="6"/>
        <v>0</v>
      </c>
      <c r="K17" s="543">
        <f t="shared" si="7"/>
        <v>0</v>
      </c>
      <c r="L17" s="543">
        <f t="shared" si="8"/>
        <v>0</v>
      </c>
      <c r="M17" s="543">
        <f t="shared" si="9"/>
        <v>1500</v>
      </c>
      <c r="N17" s="543">
        <f t="shared" si="10"/>
        <v>1868</v>
      </c>
      <c r="O17" s="543">
        <f t="shared" si="11"/>
        <v>0</v>
      </c>
      <c r="P17" s="543">
        <f t="shared" si="12"/>
        <v>0</v>
      </c>
      <c r="Q17" s="543">
        <f t="shared" si="13"/>
        <v>0</v>
      </c>
      <c r="R17" s="543">
        <f t="shared" si="14"/>
        <v>0</v>
      </c>
      <c r="S17" s="543">
        <f t="shared" si="15"/>
        <v>0</v>
      </c>
      <c r="T17" s="543">
        <f t="shared" si="16"/>
        <v>0</v>
      </c>
      <c r="U17" s="543">
        <f t="shared" si="17"/>
        <v>1671</v>
      </c>
      <c r="V17" s="543">
        <f t="shared" si="18"/>
        <v>435</v>
      </c>
      <c r="W17" s="348">
        <f t="shared" si="19"/>
        <v>14661</v>
      </c>
      <c r="X17" s="507">
        <f>'t1'!N17</f>
        <v>1</v>
      </c>
      <c r="AH17" s="172">
        <v>417</v>
      </c>
      <c r="AI17" s="172"/>
      <c r="AJ17" s="172"/>
      <c r="AK17" s="173">
        <v>5865</v>
      </c>
      <c r="AL17" s="173">
        <v>1703</v>
      </c>
      <c r="AM17" s="173">
        <v>1202</v>
      </c>
      <c r="AN17" s="173"/>
      <c r="AO17" s="173"/>
      <c r="AP17" s="173"/>
      <c r="AQ17" s="173"/>
      <c r="AR17" s="173">
        <v>1500</v>
      </c>
      <c r="AS17" s="173">
        <v>1868</v>
      </c>
      <c r="AT17" s="173"/>
      <c r="AU17" s="173"/>
      <c r="AV17" s="173"/>
      <c r="AW17" s="173"/>
      <c r="AX17" s="173"/>
      <c r="AY17" s="173"/>
      <c r="AZ17" s="173">
        <v>1671</v>
      </c>
      <c r="BA17" s="173">
        <v>435</v>
      </c>
      <c r="BB17" s="348">
        <f t="shared" si="20"/>
        <v>14661</v>
      </c>
      <c r="BC17" s="507">
        <f>'t1'!AS17</f>
        <v>0</v>
      </c>
    </row>
    <row r="18" spans="1:55" ht="12.75" customHeight="1">
      <c r="A18" s="146" t="str">
        <f>'t1'!A18</f>
        <v>POSIZ. ECON. D5 PROFILI ACCESSO D3</v>
      </c>
      <c r="B18" s="181" t="str">
        <f>'t1'!B18</f>
        <v>052486</v>
      </c>
      <c r="C18" s="542">
        <f t="shared" si="21"/>
        <v>240</v>
      </c>
      <c r="D18" s="542">
        <f t="shared" si="0"/>
        <v>0</v>
      </c>
      <c r="E18" s="542">
        <f t="shared" si="1"/>
        <v>0</v>
      </c>
      <c r="F18" s="543">
        <f t="shared" si="2"/>
        <v>1791</v>
      </c>
      <c r="G18" s="543">
        <f t="shared" si="3"/>
        <v>2343</v>
      </c>
      <c r="H18" s="543">
        <f t="shared" si="4"/>
        <v>752</v>
      </c>
      <c r="I18" s="543">
        <f t="shared" si="5"/>
        <v>31073</v>
      </c>
      <c r="J18" s="543">
        <f t="shared" si="6"/>
        <v>0</v>
      </c>
      <c r="K18" s="543">
        <f t="shared" si="7"/>
        <v>42</v>
      </c>
      <c r="L18" s="543">
        <f t="shared" si="8"/>
        <v>0</v>
      </c>
      <c r="M18" s="543">
        <f t="shared" si="9"/>
        <v>1500</v>
      </c>
      <c r="N18" s="543">
        <f t="shared" si="10"/>
        <v>1944</v>
      </c>
      <c r="O18" s="543">
        <f t="shared" si="11"/>
        <v>0</v>
      </c>
      <c r="P18" s="543">
        <f t="shared" si="12"/>
        <v>0</v>
      </c>
      <c r="Q18" s="543">
        <f t="shared" si="13"/>
        <v>0</v>
      </c>
      <c r="R18" s="543">
        <f t="shared" si="14"/>
        <v>0</v>
      </c>
      <c r="S18" s="543">
        <f t="shared" si="15"/>
        <v>0</v>
      </c>
      <c r="T18" s="543">
        <f t="shared" si="16"/>
        <v>0</v>
      </c>
      <c r="U18" s="543">
        <f t="shared" si="17"/>
        <v>37</v>
      </c>
      <c r="V18" s="543">
        <f t="shared" si="18"/>
        <v>0</v>
      </c>
      <c r="W18" s="348">
        <f t="shared" si="19"/>
        <v>39722</v>
      </c>
      <c r="X18" s="507">
        <f>'t1'!N18</f>
        <v>1</v>
      </c>
      <c r="AH18" s="172">
        <v>240</v>
      </c>
      <c r="AI18" s="172"/>
      <c r="AJ18" s="172"/>
      <c r="AK18" s="173">
        <v>1791</v>
      </c>
      <c r="AL18" s="173">
        <v>2343</v>
      </c>
      <c r="AM18" s="173">
        <v>752</v>
      </c>
      <c r="AN18" s="173">
        <v>31073</v>
      </c>
      <c r="AO18" s="173"/>
      <c r="AP18" s="173">
        <v>42</v>
      </c>
      <c r="AQ18" s="173"/>
      <c r="AR18" s="173">
        <v>1500</v>
      </c>
      <c r="AS18" s="173">
        <v>1944</v>
      </c>
      <c r="AT18" s="173"/>
      <c r="AU18" s="173"/>
      <c r="AV18" s="173"/>
      <c r="AW18" s="173"/>
      <c r="AX18" s="173"/>
      <c r="AY18" s="173"/>
      <c r="AZ18" s="173">
        <v>37</v>
      </c>
      <c r="BA18" s="173"/>
      <c r="BB18" s="348">
        <f t="shared" si="20"/>
        <v>39722</v>
      </c>
      <c r="BC18" s="507">
        <f>'t1'!AS18</f>
        <v>0</v>
      </c>
    </row>
    <row r="19" spans="1:55" ht="12.75" customHeight="1">
      <c r="A19" s="146" t="str">
        <f>'t1'!A19</f>
        <v>POSIZ. ECON. D5 PROFILI ACCESSO D1</v>
      </c>
      <c r="B19" s="181" t="str">
        <f>'t1'!B19</f>
        <v>052487</v>
      </c>
      <c r="C19" s="542">
        <f t="shared" si="21"/>
        <v>0</v>
      </c>
      <c r="D19" s="542">
        <f t="shared" si="0"/>
        <v>0</v>
      </c>
      <c r="E19" s="542">
        <f t="shared" si="1"/>
        <v>0</v>
      </c>
      <c r="F19" s="543">
        <f t="shared" si="2"/>
        <v>0</v>
      </c>
      <c r="G19" s="543">
        <f t="shared" si="3"/>
        <v>0</v>
      </c>
      <c r="H19" s="543">
        <f t="shared" si="4"/>
        <v>0</v>
      </c>
      <c r="I19" s="543">
        <f t="shared" si="5"/>
        <v>0</v>
      </c>
      <c r="J19" s="543">
        <f t="shared" si="6"/>
        <v>0</v>
      </c>
      <c r="K19" s="543">
        <f t="shared" si="7"/>
        <v>0</v>
      </c>
      <c r="L19" s="543">
        <f t="shared" si="8"/>
        <v>0</v>
      </c>
      <c r="M19" s="543">
        <f t="shared" si="9"/>
        <v>0</v>
      </c>
      <c r="N19" s="543">
        <f t="shared" si="10"/>
        <v>0</v>
      </c>
      <c r="O19" s="543">
        <f t="shared" si="11"/>
        <v>0</v>
      </c>
      <c r="P19" s="543">
        <f t="shared" si="12"/>
        <v>0</v>
      </c>
      <c r="Q19" s="543">
        <f t="shared" si="13"/>
        <v>0</v>
      </c>
      <c r="R19" s="543">
        <f t="shared" si="14"/>
        <v>0</v>
      </c>
      <c r="S19" s="543">
        <f t="shared" si="15"/>
        <v>0</v>
      </c>
      <c r="T19" s="543">
        <f t="shared" si="16"/>
        <v>0</v>
      </c>
      <c r="U19" s="543">
        <f t="shared" si="17"/>
        <v>0</v>
      </c>
      <c r="V19" s="543">
        <f t="shared" si="18"/>
        <v>0</v>
      </c>
      <c r="W19" s="348">
        <f t="shared" si="19"/>
        <v>0</v>
      </c>
      <c r="X19" s="507">
        <f>'t1'!N19</f>
        <v>0</v>
      </c>
      <c r="AH19" s="172"/>
      <c r="AI19" s="172"/>
      <c r="AJ19" s="172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348">
        <f t="shared" si="20"/>
        <v>0</v>
      </c>
      <c r="BC19" s="507">
        <f>'t1'!AS19</f>
        <v>0</v>
      </c>
    </row>
    <row r="20" spans="1:55" ht="12.75" customHeight="1">
      <c r="A20" s="146" t="str">
        <f>'t1'!A20</f>
        <v>POSIZ. ECON. D4 PROFILI ACCESSO D3</v>
      </c>
      <c r="B20" s="181" t="str">
        <f>'t1'!B20</f>
        <v>051488</v>
      </c>
      <c r="C20" s="542">
        <f t="shared" si="21"/>
        <v>0</v>
      </c>
      <c r="D20" s="542">
        <f t="shared" si="0"/>
        <v>0</v>
      </c>
      <c r="E20" s="542">
        <f t="shared" si="1"/>
        <v>0</v>
      </c>
      <c r="F20" s="543">
        <f t="shared" si="2"/>
        <v>0</v>
      </c>
      <c r="G20" s="543">
        <f t="shared" si="3"/>
        <v>0</v>
      </c>
      <c r="H20" s="543">
        <f t="shared" si="4"/>
        <v>0</v>
      </c>
      <c r="I20" s="543">
        <f t="shared" si="5"/>
        <v>0</v>
      </c>
      <c r="J20" s="543">
        <f t="shared" si="6"/>
        <v>0</v>
      </c>
      <c r="K20" s="543">
        <f t="shared" si="7"/>
        <v>0</v>
      </c>
      <c r="L20" s="543">
        <f t="shared" si="8"/>
        <v>0</v>
      </c>
      <c r="M20" s="543">
        <f t="shared" si="9"/>
        <v>0</v>
      </c>
      <c r="N20" s="543">
        <f t="shared" si="10"/>
        <v>0</v>
      </c>
      <c r="O20" s="543">
        <f t="shared" si="11"/>
        <v>0</v>
      </c>
      <c r="P20" s="543">
        <f t="shared" si="12"/>
        <v>0</v>
      </c>
      <c r="Q20" s="543">
        <f t="shared" si="13"/>
        <v>0</v>
      </c>
      <c r="R20" s="543">
        <f t="shared" si="14"/>
        <v>0</v>
      </c>
      <c r="S20" s="543">
        <f t="shared" si="15"/>
        <v>0</v>
      </c>
      <c r="T20" s="543">
        <f t="shared" si="16"/>
        <v>0</v>
      </c>
      <c r="U20" s="543">
        <f t="shared" si="17"/>
        <v>0</v>
      </c>
      <c r="V20" s="543">
        <f t="shared" si="18"/>
        <v>0</v>
      </c>
      <c r="W20" s="348">
        <f t="shared" si="19"/>
        <v>0</v>
      </c>
      <c r="X20" s="507">
        <f>'t1'!N20</f>
        <v>0</v>
      </c>
      <c r="AH20" s="172"/>
      <c r="AI20" s="172"/>
      <c r="AJ20" s="172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348">
        <f t="shared" si="20"/>
        <v>0</v>
      </c>
      <c r="BC20" s="507">
        <f>'t1'!AS20</f>
        <v>0</v>
      </c>
    </row>
    <row r="21" spans="1:55" ht="12.75" customHeight="1">
      <c r="A21" s="146" t="str">
        <f>'t1'!A21</f>
        <v>POSIZ. ECON. D4 PROFILI ACCESSO D1</v>
      </c>
      <c r="B21" s="181" t="str">
        <f>'t1'!B21</f>
        <v>051489</v>
      </c>
      <c r="C21" s="542">
        <f t="shared" si="21"/>
        <v>1831</v>
      </c>
      <c r="D21" s="542">
        <f t="shared" si="0"/>
        <v>0</v>
      </c>
      <c r="E21" s="542">
        <f t="shared" si="1"/>
        <v>0</v>
      </c>
      <c r="F21" s="543">
        <f t="shared" si="2"/>
        <v>0</v>
      </c>
      <c r="G21" s="543">
        <f t="shared" si="3"/>
        <v>0</v>
      </c>
      <c r="H21" s="543">
        <f t="shared" si="4"/>
        <v>5968</v>
      </c>
      <c r="I21" s="543">
        <f t="shared" si="5"/>
        <v>0</v>
      </c>
      <c r="J21" s="543">
        <f t="shared" si="6"/>
        <v>0</v>
      </c>
      <c r="K21" s="543">
        <f t="shared" si="7"/>
        <v>197</v>
      </c>
      <c r="L21" s="543">
        <f t="shared" si="8"/>
        <v>0</v>
      </c>
      <c r="M21" s="543">
        <f t="shared" si="9"/>
        <v>14374</v>
      </c>
      <c r="N21" s="543">
        <f t="shared" si="10"/>
        <v>18027</v>
      </c>
      <c r="O21" s="543">
        <f t="shared" si="11"/>
        <v>0</v>
      </c>
      <c r="P21" s="543">
        <f t="shared" si="12"/>
        <v>0</v>
      </c>
      <c r="Q21" s="543">
        <f t="shared" si="13"/>
        <v>0</v>
      </c>
      <c r="R21" s="543">
        <f t="shared" si="14"/>
        <v>0</v>
      </c>
      <c r="S21" s="543">
        <f t="shared" si="15"/>
        <v>0</v>
      </c>
      <c r="T21" s="543">
        <f t="shared" si="16"/>
        <v>0</v>
      </c>
      <c r="U21" s="543">
        <f t="shared" si="17"/>
        <v>0</v>
      </c>
      <c r="V21" s="543">
        <f t="shared" si="18"/>
        <v>5088</v>
      </c>
      <c r="W21" s="348">
        <f t="shared" si="19"/>
        <v>45485</v>
      </c>
      <c r="X21" s="507">
        <f>'t1'!N21</f>
        <v>1</v>
      </c>
      <c r="AH21" s="172">
        <v>1831</v>
      </c>
      <c r="AI21" s="172"/>
      <c r="AJ21" s="172"/>
      <c r="AK21" s="173"/>
      <c r="AL21" s="173"/>
      <c r="AM21" s="173">
        <v>5968</v>
      </c>
      <c r="AN21" s="173"/>
      <c r="AO21" s="173"/>
      <c r="AP21" s="173">
        <v>197</v>
      </c>
      <c r="AQ21" s="173"/>
      <c r="AR21" s="173">
        <v>14374</v>
      </c>
      <c r="AS21" s="173">
        <v>18027</v>
      </c>
      <c r="AT21" s="173"/>
      <c r="AU21" s="173"/>
      <c r="AV21" s="173"/>
      <c r="AW21" s="173"/>
      <c r="AX21" s="173"/>
      <c r="AY21" s="173"/>
      <c r="AZ21" s="173"/>
      <c r="BA21" s="173">
        <v>5088</v>
      </c>
      <c r="BB21" s="348">
        <f t="shared" si="20"/>
        <v>45485</v>
      </c>
      <c r="BC21" s="507">
        <f>'t1'!AS21</f>
        <v>0</v>
      </c>
    </row>
    <row r="22" spans="1:55" ht="12.75" customHeight="1">
      <c r="A22" s="146" t="str">
        <f>'t1'!A22</f>
        <v>POSIZIONE ECONOMICA DI ACCESSO D3</v>
      </c>
      <c r="B22" s="181" t="str">
        <f>'t1'!B22</f>
        <v>058000</v>
      </c>
      <c r="C22" s="542">
        <f t="shared" si="21"/>
        <v>0</v>
      </c>
      <c r="D22" s="542">
        <f t="shared" si="0"/>
        <v>0</v>
      </c>
      <c r="E22" s="542">
        <f t="shared" si="1"/>
        <v>0</v>
      </c>
      <c r="F22" s="543">
        <f t="shared" si="2"/>
        <v>0</v>
      </c>
      <c r="G22" s="543">
        <f t="shared" si="3"/>
        <v>0</v>
      </c>
      <c r="H22" s="543">
        <f t="shared" si="4"/>
        <v>0</v>
      </c>
      <c r="I22" s="543">
        <f t="shared" si="5"/>
        <v>0</v>
      </c>
      <c r="J22" s="543">
        <f t="shared" si="6"/>
        <v>0</v>
      </c>
      <c r="K22" s="543">
        <f t="shared" si="7"/>
        <v>0</v>
      </c>
      <c r="L22" s="543">
        <f t="shared" si="8"/>
        <v>0</v>
      </c>
      <c r="M22" s="543">
        <f t="shared" si="9"/>
        <v>0</v>
      </c>
      <c r="N22" s="543">
        <f t="shared" si="10"/>
        <v>0</v>
      </c>
      <c r="O22" s="543">
        <f t="shared" si="11"/>
        <v>0</v>
      </c>
      <c r="P22" s="543">
        <f t="shared" si="12"/>
        <v>0</v>
      </c>
      <c r="Q22" s="543">
        <f t="shared" si="13"/>
        <v>0</v>
      </c>
      <c r="R22" s="543">
        <f t="shared" si="14"/>
        <v>0</v>
      </c>
      <c r="S22" s="543">
        <f t="shared" si="15"/>
        <v>0</v>
      </c>
      <c r="T22" s="543">
        <f t="shared" si="16"/>
        <v>0</v>
      </c>
      <c r="U22" s="543">
        <f t="shared" si="17"/>
        <v>0</v>
      </c>
      <c r="V22" s="543">
        <f t="shared" si="18"/>
        <v>0</v>
      </c>
      <c r="W22" s="348">
        <f t="shared" si="19"/>
        <v>0</v>
      </c>
      <c r="X22" s="507">
        <f>'t1'!N22</f>
        <v>0</v>
      </c>
      <c r="AH22" s="172"/>
      <c r="AI22" s="172"/>
      <c r="AJ22" s="172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348">
        <f t="shared" si="20"/>
        <v>0</v>
      </c>
      <c r="BC22" s="507">
        <f>'t1'!AS22</f>
        <v>0</v>
      </c>
    </row>
    <row r="23" spans="1:55" ht="12.75" customHeight="1">
      <c r="A23" s="146" t="str">
        <f>'t1'!A23</f>
        <v>POSIZIONE ECONOMICA D3</v>
      </c>
      <c r="B23" s="181" t="str">
        <f>'t1'!B23</f>
        <v>050000</v>
      </c>
      <c r="C23" s="542">
        <f t="shared" si="21"/>
        <v>335</v>
      </c>
      <c r="D23" s="542">
        <f t="shared" si="0"/>
        <v>0</v>
      </c>
      <c r="E23" s="542">
        <f t="shared" si="1"/>
        <v>0</v>
      </c>
      <c r="F23" s="543">
        <f t="shared" si="2"/>
        <v>0</v>
      </c>
      <c r="G23" s="543">
        <f t="shared" si="3"/>
        <v>0</v>
      </c>
      <c r="H23" s="543">
        <f t="shared" si="4"/>
        <v>1138</v>
      </c>
      <c r="I23" s="543">
        <f t="shared" si="5"/>
        <v>0</v>
      </c>
      <c r="J23" s="543">
        <f t="shared" si="6"/>
        <v>0</v>
      </c>
      <c r="K23" s="543">
        <f t="shared" si="7"/>
        <v>0</v>
      </c>
      <c r="L23" s="543">
        <f t="shared" si="8"/>
        <v>0</v>
      </c>
      <c r="M23" s="543">
        <f t="shared" si="9"/>
        <v>2742</v>
      </c>
      <c r="N23" s="543">
        <f t="shared" si="10"/>
        <v>1509</v>
      </c>
      <c r="O23" s="543">
        <f t="shared" si="11"/>
        <v>0</v>
      </c>
      <c r="P23" s="543">
        <f t="shared" si="12"/>
        <v>0</v>
      </c>
      <c r="Q23" s="543">
        <f t="shared" si="13"/>
        <v>0</v>
      </c>
      <c r="R23" s="543">
        <f t="shared" si="14"/>
        <v>0</v>
      </c>
      <c r="S23" s="543">
        <f t="shared" si="15"/>
        <v>0</v>
      </c>
      <c r="T23" s="543">
        <f t="shared" si="16"/>
        <v>1108</v>
      </c>
      <c r="U23" s="543">
        <f t="shared" si="17"/>
        <v>0</v>
      </c>
      <c r="V23" s="543">
        <f t="shared" si="18"/>
        <v>173</v>
      </c>
      <c r="W23" s="348">
        <f t="shared" si="19"/>
        <v>7005</v>
      </c>
      <c r="X23" s="507">
        <f>'t1'!N23</f>
        <v>1</v>
      </c>
      <c r="AH23" s="172">
        <v>335</v>
      </c>
      <c r="AI23" s="172"/>
      <c r="AJ23" s="172"/>
      <c r="AK23" s="173"/>
      <c r="AL23" s="173"/>
      <c r="AM23" s="173">
        <v>1138</v>
      </c>
      <c r="AN23" s="173"/>
      <c r="AO23" s="173"/>
      <c r="AP23" s="173"/>
      <c r="AQ23" s="173"/>
      <c r="AR23" s="173">
        <v>2742</v>
      </c>
      <c r="AS23" s="173">
        <v>1509</v>
      </c>
      <c r="AT23" s="173"/>
      <c r="AU23" s="173"/>
      <c r="AV23" s="173"/>
      <c r="AW23" s="173"/>
      <c r="AX23" s="173"/>
      <c r="AY23" s="173">
        <v>1108</v>
      </c>
      <c r="AZ23" s="173"/>
      <c r="BA23" s="173">
        <v>173</v>
      </c>
      <c r="BB23" s="348">
        <f t="shared" si="20"/>
        <v>7005</v>
      </c>
      <c r="BC23" s="507">
        <f>'t1'!AS23</f>
        <v>0</v>
      </c>
    </row>
    <row r="24" spans="1:55" ht="12.75" customHeight="1">
      <c r="A24" s="146" t="str">
        <f>'t1'!A24</f>
        <v>POSIZIONE ECONOMICA D2</v>
      </c>
      <c r="B24" s="181" t="str">
        <f>'t1'!B24</f>
        <v>049000</v>
      </c>
      <c r="C24" s="542">
        <f t="shared" si="21"/>
        <v>333</v>
      </c>
      <c r="D24" s="542">
        <f t="shared" si="0"/>
        <v>0</v>
      </c>
      <c r="E24" s="542">
        <f t="shared" si="1"/>
        <v>0</v>
      </c>
      <c r="F24" s="543">
        <f t="shared" si="2"/>
        <v>0</v>
      </c>
      <c r="G24" s="543">
        <f t="shared" si="3"/>
        <v>0</v>
      </c>
      <c r="H24" s="543">
        <f t="shared" si="4"/>
        <v>1246</v>
      </c>
      <c r="I24" s="543">
        <f t="shared" si="5"/>
        <v>0</v>
      </c>
      <c r="J24" s="543">
        <f t="shared" si="6"/>
        <v>0</v>
      </c>
      <c r="K24" s="543">
        <f t="shared" si="7"/>
        <v>0</v>
      </c>
      <c r="L24" s="543">
        <f t="shared" si="8"/>
        <v>0</v>
      </c>
      <c r="M24" s="543">
        <f t="shared" si="9"/>
        <v>3000</v>
      </c>
      <c r="N24" s="543">
        <f t="shared" si="10"/>
        <v>3384</v>
      </c>
      <c r="O24" s="543">
        <f t="shared" si="11"/>
        <v>0</v>
      </c>
      <c r="P24" s="543">
        <f t="shared" si="12"/>
        <v>0</v>
      </c>
      <c r="Q24" s="543">
        <f t="shared" si="13"/>
        <v>0</v>
      </c>
      <c r="R24" s="543">
        <f t="shared" si="14"/>
        <v>0</v>
      </c>
      <c r="S24" s="543">
        <f t="shared" si="15"/>
        <v>0</v>
      </c>
      <c r="T24" s="543">
        <f t="shared" si="16"/>
        <v>0</v>
      </c>
      <c r="U24" s="543">
        <f t="shared" si="17"/>
        <v>0</v>
      </c>
      <c r="V24" s="543">
        <f t="shared" si="18"/>
        <v>0</v>
      </c>
      <c r="W24" s="348">
        <f t="shared" si="19"/>
        <v>7963</v>
      </c>
      <c r="X24" s="507">
        <f>'t1'!N24</f>
        <v>1</v>
      </c>
      <c r="AH24" s="172">
        <v>333</v>
      </c>
      <c r="AI24" s="172"/>
      <c r="AJ24" s="172"/>
      <c r="AK24" s="173"/>
      <c r="AL24" s="173"/>
      <c r="AM24" s="173">
        <v>1246</v>
      </c>
      <c r="AN24" s="173"/>
      <c r="AO24" s="173"/>
      <c r="AP24" s="173"/>
      <c r="AQ24" s="173"/>
      <c r="AR24" s="173">
        <v>3000</v>
      </c>
      <c r="AS24" s="173">
        <v>3384</v>
      </c>
      <c r="AT24" s="173"/>
      <c r="AU24" s="173"/>
      <c r="AV24" s="173"/>
      <c r="AW24" s="173"/>
      <c r="AX24" s="173"/>
      <c r="AY24" s="173"/>
      <c r="AZ24" s="173"/>
      <c r="BA24" s="173"/>
      <c r="BB24" s="348">
        <f t="shared" si="20"/>
        <v>7963</v>
      </c>
      <c r="BC24" s="507">
        <f>'t1'!AS24</f>
        <v>0</v>
      </c>
    </row>
    <row r="25" spans="1:55" ht="12.75" customHeight="1">
      <c r="A25" s="146" t="str">
        <f>'t1'!A25</f>
        <v>POSIZIONE ECONOMICA DI ACCESSO D1</v>
      </c>
      <c r="B25" s="181" t="str">
        <f>'t1'!B25</f>
        <v>057000</v>
      </c>
      <c r="C25" s="542">
        <f t="shared" si="21"/>
        <v>1404</v>
      </c>
      <c r="D25" s="542">
        <f t="shared" si="0"/>
        <v>0</v>
      </c>
      <c r="E25" s="542">
        <f t="shared" si="1"/>
        <v>0</v>
      </c>
      <c r="F25" s="543">
        <f t="shared" si="2"/>
        <v>0</v>
      </c>
      <c r="G25" s="543">
        <f t="shared" si="3"/>
        <v>0</v>
      </c>
      <c r="H25" s="543">
        <f t="shared" si="4"/>
        <v>5485</v>
      </c>
      <c r="I25" s="543">
        <f t="shared" si="5"/>
        <v>0</v>
      </c>
      <c r="J25" s="543">
        <f t="shared" si="6"/>
        <v>0</v>
      </c>
      <c r="K25" s="543">
        <f t="shared" si="7"/>
        <v>301</v>
      </c>
      <c r="L25" s="543">
        <f t="shared" si="8"/>
        <v>0</v>
      </c>
      <c r="M25" s="543">
        <f t="shared" si="9"/>
        <v>13211</v>
      </c>
      <c r="N25" s="543">
        <f t="shared" si="10"/>
        <v>15234</v>
      </c>
      <c r="O25" s="543">
        <f t="shared" si="11"/>
        <v>0</v>
      </c>
      <c r="P25" s="543">
        <f t="shared" si="12"/>
        <v>0</v>
      </c>
      <c r="Q25" s="543">
        <f t="shared" si="13"/>
        <v>0</v>
      </c>
      <c r="R25" s="543">
        <f t="shared" si="14"/>
        <v>0</v>
      </c>
      <c r="S25" s="543">
        <f t="shared" si="15"/>
        <v>0</v>
      </c>
      <c r="T25" s="543">
        <f t="shared" si="16"/>
        <v>0</v>
      </c>
      <c r="U25" s="543">
        <f t="shared" si="17"/>
        <v>0</v>
      </c>
      <c r="V25" s="543">
        <f t="shared" si="18"/>
        <v>5987</v>
      </c>
      <c r="W25" s="348">
        <f t="shared" si="19"/>
        <v>41622</v>
      </c>
      <c r="X25" s="507">
        <f>'t1'!N25</f>
        <v>1</v>
      </c>
      <c r="AH25" s="172">
        <v>1404</v>
      </c>
      <c r="AI25" s="172"/>
      <c r="AJ25" s="172"/>
      <c r="AK25" s="173"/>
      <c r="AL25" s="173"/>
      <c r="AM25" s="173">
        <v>5485</v>
      </c>
      <c r="AN25" s="173"/>
      <c r="AO25" s="173"/>
      <c r="AP25" s="173">
        <v>301</v>
      </c>
      <c r="AQ25" s="173"/>
      <c r="AR25" s="173">
        <v>13211</v>
      </c>
      <c r="AS25" s="173">
        <v>15234</v>
      </c>
      <c r="AT25" s="173"/>
      <c r="AU25" s="173"/>
      <c r="AV25" s="173"/>
      <c r="AW25" s="173"/>
      <c r="AX25" s="173"/>
      <c r="AY25" s="173"/>
      <c r="AZ25" s="173"/>
      <c r="BA25" s="173">
        <v>5987</v>
      </c>
      <c r="BB25" s="348">
        <f t="shared" si="20"/>
        <v>41622</v>
      </c>
      <c r="BC25" s="507">
        <f>'t1'!AS25</f>
        <v>0</v>
      </c>
    </row>
    <row r="26" spans="1:55" ht="12.75" customHeight="1">
      <c r="A26" s="146" t="str">
        <f>'t1'!A26</f>
        <v>POSIZIONE ECONOMICA C5</v>
      </c>
      <c r="B26" s="181" t="str">
        <f>'t1'!B26</f>
        <v>046000</v>
      </c>
      <c r="C26" s="542">
        <f t="shared" si="21"/>
        <v>7378</v>
      </c>
      <c r="D26" s="542">
        <f t="shared" si="0"/>
        <v>0</v>
      </c>
      <c r="E26" s="542">
        <f t="shared" si="1"/>
        <v>0</v>
      </c>
      <c r="F26" s="543">
        <f t="shared" si="2"/>
        <v>0</v>
      </c>
      <c r="G26" s="543">
        <f t="shared" si="3"/>
        <v>0</v>
      </c>
      <c r="H26" s="543">
        <f t="shared" si="4"/>
        <v>24393</v>
      </c>
      <c r="I26" s="543">
        <f t="shared" si="5"/>
        <v>0</v>
      </c>
      <c r="J26" s="543">
        <f t="shared" si="6"/>
        <v>0</v>
      </c>
      <c r="K26" s="543">
        <f t="shared" si="7"/>
        <v>4765</v>
      </c>
      <c r="L26" s="543">
        <f t="shared" si="8"/>
        <v>0</v>
      </c>
      <c r="M26" s="543">
        <f t="shared" si="9"/>
        <v>0</v>
      </c>
      <c r="N26" s="543">
        <f t="shared" si="10"/>
        <v>68627</v>
      </c>
      <c r="O26" s="543">
        <f t="shared" si="11"/>
        <v>0</v>
      </c>
      <c r="P26" s="543">
        <f t="shared" si="12"/>
        <v>0</v>
      </c>
      <c r="Q26" s="543">
        <f t="shared" si="13"/>
        <v>0</v>
      </c>
      <c r="R26" s="543">
        <f t="shared" si="14"/>
        <v>0</v>
      </c>
      <c r="S26" s="543">
        <f t="shared" si="15"/>
        <v>0</v>
      </c>
      <c r="T26" s="543">
        <f t="shared" si="16"/>
        <v>0</v>
      </c>
      <c r="U26" s="543">
        <f t="shared" si="17"/>
        <v>2012</v>
      </c>
      <c r="V26" s="543">
        <f t="shared" si="18"/>
        <v>13124</v>
      </c>
      <c r="W26" s="348">
        <f t="shared" si="19"/>
        <v>120299</v>
      </c>
      <c r="X26" s="507">
        <f>'t1'!N26</f>
        <v>1</v>
      </c>
      <c r="AH26" s="172">
        <v>7378</v>
      </c>
      <c r="AI26" s="172"/>
      <c r="AJ26" s="172"/>
      <c r="AK26" s="173"/>
      <c r="AL26" s="173"/>
      <c r="AM26" s="173">
        <v>24393</v>
      </c>
      <c r="AN26" s="173"/>
      <c r="AO26" s="173"/>
      <c r="AP26" s="173">
        <v>4765</v>
      </c>
      <c r="AQ26" s="173"/>
      <c r="AR26" s="173"/>
      <c r="AS26" s="173">
        <v>68627</v>
      </c>
      <c r="AT26" s="173"/>
      <c r="AU26" s="173"/>
      <c r="AV26" s="173"/>
      <c r="AW26" s="173"/>
      <c r="AX26" s="173"/>
      <c r="AY26" s="173"/>
      <c r="AZ26" s="173">
        <v>2012</v>
      </c>
      <c r="BA26" s="173">
        <v>13124</v>
      </c>
      <c r="BB26" s="348">
        <f t="shared" si="20"/>
        <v>120299</v>
      </c>
      <c r="BC26" s="507">
        <f>'t1'!AS26</f>
        <v>0</v>
      </c>
    </row>
    <row r="27" spans="1:55" ht="12.75" customHeight="1">
      <c r="A27" s="146" t="str">
        <f>'t1'!A27</f>
        <v>POSIZIONE ECONOMICA C4</v>
      </c>
      <c r="B27" s="181" t="str">
        <f>'t1'!B27</f>
        <v>045000</v>
      </c>
      <c r="C27" s="542">
        <f t="shared" si="21"/>
        <v>876</v>
      </c>
      <c r="D27" s="542">
        <f t="shared" si="0"/>
        <v>0</v>
      </c>
      <c r="E27" s="542">
        <f t="shared" si="1"/>
        <v>0</v>
      </c>
      <c r="F27" s="543">
        <f t="shared" si="2"/>
        <v>0</v>
      </c>
      <c r="G27" s="543">
        <f t="shared" si="3"/>
        <v>0</v>
      </c>
      <c r="H27" s="543">
        <f t="shared" si="4"/>
        <v>2985</v>
      </c>
      <c r="I27" s="543">
        <f t="shared" si="5"/>
        <v>0</v>
      </c>
      <c r="J27" s="543">
        <f t="shared" si="6"/>
        <v>0</v>
      </c>
      <c r="K27" s="543">
        <f t="shared" si="7"/>
        <v>588</v>
      </c>
      <c r="L27" s="543">
        <f t="shared" si="8"/>
        <v>0</v>
      </c>
      <c r="M27" s="543">
        <f t="shared" si="9"/>
        <v>0</v>
      </c>
      <c r="N27" s="543">
        <f t="shared" si="10"/>
        <v>8335</v>
      </c>
      <c r="O27" s="543">
        <f t="shared" si="11"/>
        <v>0</v>
      </c>
      <c r="P27" s="543">
        <f t="shared" si="12"/>
        <v>0</v>
      </c>
      <c r="Q27" s="543">
        <f t="shared" si="13"/>
        <v>0</v>
      </c>
      <c r="R27" s="543">
        <f t="shared" si="14"/>
        <v>0</v>
      </c>
      <c r="S27" s="543">
        <f t="shared" si="15"/>
        <v>0</v>
      </c>
      <c r="T27" s="543">
        <f t="shared" si="16"/>
        <v>0</v>
      </c>
      <c r="U27" s="543">
        <f t="shared" si="17"/>
        <v>206</v>
      </c>
      <c r="V27" s="543">
        <f t="shared" si="18"/>
        <v>1569</v>
      </c>
      <c r="W27" s="348">
        <f t="shared" si="19"/>
        <v>14559</v>
      </c>
      <c r="X27" s="507">
        <f>'t1'!N27</f>
        <v>1</v>
      </c>
      <c r="AH27" s="172">
        <v>876</v>
      </c>
      <c r="AI27" s="172"/>
      <c r="AJ27" s="172"/>
      <c r="AK27" s="173"/>
      <c r="AL27" s="173"/>
      <c r="AM27" s="173">
        <v>2985</v>
      </c>
      <c r="AN27" s="173"/>
      <c r="AO27" s="173"/>
      <c r="AP27" s="173">
        <v>588</v>
      </c>
      <c r="AQ27" s="173"/>
      <c r="AR27" s="173"/>
      <c r="AS27" s="173">
        <v>8335</v>
      </c>
      <c r="AT27" s="173"/>
      <c r="AU27" s="173"/>
      <c r="AV27" s="173"/>
      <c r="AW27" s="173"/>
      <c r="AX27" s="173"/>
      <c r="AY27" s="173"/>
      <c r="AZ27" s="173">
        <v>206</v>
      </c>
      <c r="BA27" s="173">
        <v>1569</v>
      </c>
      <c r="BB27" s="348">
        <f t="shared" si="20"/>
        <v>14559</v>
      </c>
      <c r="BC27" s="507">
        <f>'t1'!AS27</f>
        <v>0</v>
      </c>
    </row>
    <row r="28" spans="1:55" ht="12.75" customHeight="1">
      <c r="A28" s="146" t="str">
        <f>'t1'!A28</f>
        <v>POSIZIONE ECONOMICA C3</v>
      </c>
      <c r="B28" s="181" t="str">
        <f>'t1'!B28</f>
        <v>043000</v>
      </c>
      <c r="C28" s="542">
        <f t="shared" si="21"/>
        <v>154</v>
      </c>
      <c r="D28" s="542">
        <f t="shared" si="0"/>
        <v>0</v>
      </c>
      <c r="E28" s="542">
        <f t="shared" si="1"/>
        <v>0</v>
      </c>
      <c r="F28" s="543">
        <f t="shared" si="2"/>
        <v>0</v>
      </c>
      <c r="G28" s="543">
        <f t="shared" si="3"/>
        <v>0</v>
      </c>
      <c r="H28" s="543">
        <f t="shared" si="4"/>
        <v>521</v>
      </c>
      <c r="I28" s="543">
        <f t="shared" si="5"/>
        <v>0</v>
      </c>
      <c r="J28" s="543">
        <f t="shared" si="6"/>
        <v>0</v>
      </c>
      <c r="K28" s="543">
        <f t="shared" si="7"/>
        <v>33</v>
      </c>
      <c r="L28" s="543">
        <f t="shared" si="8"/>
        <v>0</v>
      </c>
      <c r="M28" s="543">
        <f t="shared" si="9"/>
        <v>0</v>
      </c>
      <c r="N28" s="543">
        <f t="shared" si="10"/>
        <v>1401</v>
      </c>
      <c r="O28" s="543">
        <f t="shared" si="11"/>
        <v>0</v>
      </c>
      <c r="P28" s="543">
        <f t="shared" si="12"/>
        <v>0</v>
      </c>
      <c r="Q28" s="543">
        <f t="shared" si="13"/>
        <v>0</v>
      </c>
      <c r="R28" s="543">
        <f t="shared" si="14"/>
        <v>0</v>
      </c>
      <c r="S28" s="543">
        <f t="shared" si="15"/>
        <v>0</v>
      </c>
      <c r="T28" s="543">
        <f t="shared" si="16"/>
        <v>0</v>
      </c>
      <c r="U28" s="543">
        <f t="shared" si="17"/>
        <v>0</v>
      </c>
      <c r="V28" s="543">
        <f t="shared" si="18"/>
        <v>0</v>
      </c>
      <c r="W28" s="348">
        <f t="shared" si="19"/>
        <v>2109</v>
      </c>
      <c r="X28" s="507">
        <f>'t1'!N28</f>
        <v>1</v>
      </c>
      <c r="AH28" s="172">
        <v>154</v>
      </c>
      <c r="AI28" s="172"/>
      <c r="AJ28" s="172"/>
      <c r="AK28" s="173"/>
      <c r="AL28" s="173"/>
      <c r="AM28" s="173">
        <v>521</v>
      </c>
      <c r="AN28" s="173"/>
      <c r="AO28" s="173"/>
      <c r="AP28" s="173">
        <v>33</v>
      </c>
      <c r="AQ28" s="173"/>
      <c r="AR28" s="173"/>
      <c r="AS28" s="173">
        <v>1401</v>
      </c>
      <c r="AT28" s="173"/>
      <c r="AU28" s="173"/>
      <c r="AV28" s="173"/>
      <c r="AW28" s="173"/>
      <c r="AX28" s="173"/>
      <c r="AY28" s="173"/>
      <c r="AZ28" s="173"/>
      <c r="BA28" s="173"/>
      <c r="BB28" s="348">
        <f t="shared" si="20"/>
        <v>2109</v>
      </c>
      <c r="BC28" s="507">
        <f>'t1'!AS28</f>
        <v>0</v>
      </c>
    </row>
    <row r="29" spans="1:55" ht="12.75" customHeight="1">
      <c r="A29" s="146" t="str">
        <f>'t1'!A29</f>
        <v>POSIZIONE ECONOMICA C2</v>
      </c>
      <c r="B29" s="181" t="str">
        <f>'t1'!B29</f>
        <v>042000</v>
      </c>
      <c r="C29" s="542">
        <f t="shared" si="21"/>
        <v>291</v>
      </c>
      <c r="D29" s="542">
        <f t="shared" si="0"/>
        <v>0</v>
      </c>
      <c r="E29" s="542">
        <f t="shared" si="1"/>
        <v>0</v>
      </c>
      <c r="F29" s="543">
        <f t="shared" si="2"/>
        <v>0</v>
      </c>
      <c r="G29" s="543">
        <f t="shared" si="3"/>
        <v>0</v>
      </c>
      <c r="H29" s="543">
        <f t="shared" si="4"/>
        <v>1057</v>
      </c>
      <c r="I29" s="543">
        <f t="shared" si="5"/>
        <v>0</v>
      </c>
      <c r="J29" s="543">
        <f t="shared" si="6"/>
        <v>0</v>
      </c>
      <c r="K29" s="543">
        <f t="shared" si="7"/>
        <v>124</v>
      </c>
      <c r="L29" s="543">
        <f t="shared" si="8"/>
        <v>0</v>
      </c>
      <c r="M29" s="543">
        <f t="shared" si="9"/>
        <v>0</v>
      </c>
      <c r="N29" s="543">
        <f t="shared" si="10"/>
        <v>2924</v>
      </c>
      <c r="O29" s="543">
        <f t="shared" si="11"/>
        <v>0</v>
      </c>
      <c r="P29" s="543">
        <f t="shared" si="12"/>
        <v>0</v>
      </c>
      <c r="Q29" s="543">
        <f t="shared" si="13"/>
        <v>0</v>
      </c>
      <c r="R29" s="543">
        <f t="shared" si="14"/>
        <v>0</v>
      </c>
      <c r="S29" s="543">
        <f t="shared" si="15"/>
        <v>0</v>
      </c>
      <c r="T29" s="543">
        <f t="shared" si="16"/>
        <v>0</v>
      </c>
      <c r="U29" s="543">
        <f t="shared" si="17"/>
        <v>0</v>
      </c>
      <c r="V29" s="543">
        <f t="shared" si="18"/>
        <v>740</v>
      </c>
      <c r="W29" s="348">
        <f t="shared" si="19"/>
        <v>5136</v>
      </c>
      <c r="X29" s="507">
        <f>'t1'!N29</f>
        <v>1</v>
      </c>
      <c r="AH29" s="172">
        <v>291</v>
      </c>
      <c r="AI29" s="172"/>
      <c r="AJ29" s="172"/>
      <c r="AK29" s="173"/>
      <c r="AL29" s="173"/>
      <c r="AM29" s="173">
        <v>1057</v>
      </c>
      <c r="AN29" s="173"/>
      <c r="AO29" s="173"/>
      <c r="AP29" s="173">
        <v>124</v>
      </c>
      <c r="AQ29" s="173"/>
      <c r="AR29" s="173"/>
      <c r="AS29" s="173">
        <v>2924</v>
      </c>
      <c r="AT29" s="173"/>
      <c r="AU29" s="173"/>
      <c r="AV29" s="173"/>
      <c r="AW29" s="173"/>
      <c r="AX29" s="173"/>
      <c r="AY29" s="173"/>
      <c r="AZ29" s="173"/>
      <c r="BA29" s="173">
        <v>740</v>
      </c>
      <c r="BB29" s="348">
        <f t="shared" si="20"/>
        <v>5136</v>
      </c>
      <c r="BC29" s="507">
        <f>'t1'!AS29</f>
        <v>0</v>
      </c>
    </row>
    <row r="30" spans="1:55" ht="12.75" customHeight="1">
      <c r="A30" s="146" t="str">
        <f>'t1'!A30</f>
        <v>POSIZIONE ECONOMICA DI ACCESSO C1</v>
      </c>
      <c r="B30" s="181" t="str">
        <f>'t1'!B30</f>
        <v>056000</v>
      </c>
      <c r="C30" s="542">
        <f t="shared" si="21"/>
        <v>1569</v>
      </c>
      <c r="D30" s="542">
        <f t="shared" si="0"/>
        <v>0</v>
      </c>
      <c r="E30" s="542">
        <f t="shared" si="1"/>
        <v>0</v>
      </c>
      <c r="F30" s="543">
        <f t="shared" si="2"/>
        <v>0</v>
      </c>
      <c r="G30" s="543">
        <f t="shared" si="3"/>
        <v>0</v>
      </c>
      <c r="H30" s="543">
        <f t="shared" si="4"/>
        <v>5869</v>
      </c>
      <c r="I30" s="543">
        <f t="shared" si="5"/>
        <v>0</v>
      </c>
      <c r="J30" s="543">
        <f t="shared" si="6"/>
        <v>0</v>
      </c>
      <c r="K30" s="543">
        <f t="shared" si="7"/>
        <v>477</v>
      </c>
      <c r="L30" s="543">
        <f t="shared" si="8"/>
        <v>0</v>
      </c>
      <c r="M30" s="543">
        <f t="shared" si="9"/>
        <v>0</v>
      </c>
      <c r="N30" s="543">
        <f t="shared" si="10"/>
        <v>17575</v>
      </c>
      <c r="O30" s="543">
        <f t="shared" si="11"/>
        <v>0</v>
      </c>
      <c r="P30" s="543">
        <f t="shared" si="12"/>
        <v>0</v>
      </c>
      <c r="Q30" s="543">
        <f t="shared" si="13"/>
        <v>0</v>
      </c>
      <c r="R30" s="543">
        <f t="shared" si="14"/>
        <v>0</v>
      </c>
      <c r="S30" s="543">
        <f t="shared" si="15"/>
        <v>0</v>
      </c>
      <c r="T30" s="543">
        <f t="shared" si="16"/>
        <v>0</v>
      </c>
      <c r="U30" s="543">
        <f t="shared" si="17"/>
        <v>0</v>
      </c>
      <c r="V30" s="543">
        <f t="shared" si="18"/>
        <v>3340</v>
      </c>
      <c r="W30" s="348">
        <f t="shared" si="19"/>
        <v>28830</v>
      </c>
      <c r="X30" s="507">
        <f>'t1'!N30</f>
        <v>1</v>
      </c>
      <c r="AH30" s="172">
        <v>1569</v>
      </c>
      <c r="AI30" s="172"/>
      <c r="AJ30" s="172"/>
      <c r="AK30" s="173"/>
      <c r="AL30" s="173"/>
      <c r="AM30" s="173">
        <v>5869</v>
      </c>
      <c r="AN30" s="173"/>
      <c r="AO30" s="173"/>
      <c r="AP30" s="173">
        <v>477</v>
      </c>
      <c r="AQ30" s="173"/>
      <c r="AR30" s="173"/>
      <c r="AS30" s="173">
        <v>17575</v>
      </c>
      <c r="AT30" s="173"/>
      <c r="AU30" s="173"/>
      <c r="AV30" s="173"/>
      <c r="AW30" s="173"/>
      <c r="AX30" s="173"/>
      <c r="AY30" s="173"/>
      <c r="AZ30" s="173"/>
      <c r="BA30" s="173">
        <v>3340</v>
      </c>
      <c r="BB30" s="348">
        <f t="shared" si="20"/>
        <v>28830</v>
      </c>
      <c r="BC30" s="507">
        <f>'t1'!AS30</f>
        <v>0</v>
      </c>
    </row>
    <row r="31" spans="1:55" ht="12.75" customHeight="1">
      <c r="A31" s="146" t="str">
        <f>'t1'!A31</f>
        <v>POSIZ. ECON. B7 - PROFILO ACCESSO B3</v>
      </c>
      <c r="B31" s="181" t="str">
        <f>'t1'!B31</f>
        <v>0B7A00</v>
      </c>
      <c r="C31" s="542">
        <f t="shared" si="21"/>
        <v>596</v>
      </c>
      <c r="D31" s="542">
        <f t="shared" si="0"/>
        <v>0</v>
      </c>
      <c r="E31" s="542">
        <f t="shared" si="1"/>
        <v>0</v>
      </c>
      <c r="F31" s="543">
        <f t="shared" si="2"/>
        <v>0</v>
      </c>
      <c r="G31" s="543">
        <f t="shared" si="3"/>
        <v>0</v>
      </c>
      <c r="H31" s="543">
        <f t="shared" si="4"/>
        <v>1863</v>
      </c>
      <c r="I31" s="543">
        <f t="shared" si="5"/>
        <v>0</v>
      </c>
      <c r="J31" s="543">
        <f t="shared" si="6"/>
        <v>0</v>
      </c>
      <c r="K31" s="543">
        <f t="shared" si="7"/>
        <v>585</v>
      </c>
      <c r="L31" s="543">
        <f t="shared" si="8"/>
        <v>0</v>
      </c>
      <c r="M31" s="543">
        <f t="shared" si="9"/>
        <v>0</v>
      </c>
      <c r="N31" s="543">
        <f t="shared" si="10"/>
        <v>4822</v>
      </c>
      <c r="O31" s="543">
        <f t="shared" si="11"/>
        <v>0</v>
      </c>
      <c r="P31" s="543">
        <f t="shared" si="12"/>
        <v>0</v>
      </c>
      <c r="Q31" s="543">
        <f t="shared" si="13"/>
        <v>0</v>
      </c>
      <c r="R31" s="543">
        <f t="shared" si="14"/>
        <v>0</v>
      </c>
      <c r="S31" s="543">
        <f t="shared" si="15"/>
        <v>0</v>
      </c>
      <c r="T31" s="543">
        <f t="shared" si="16"/>
        <v>0</v>
      </c>
      <c r="U31" s="543">
        <f t="shared" si="17"/>
        <v>221</v>
      </c>
      <c r="V31" s="543">
        <f t="shared" si="18"/>
        <v>847</v>
      </c>
      <c r="W31" s="348">
        <f t="shared" si="19"/>
        <v>8934</v>
      </c>
      <c r="X31" s="507">
        <f>'t1'!N31</f>
        <v>1</v>
      </c>
      <c r="AH31" s="172">
        <v>596</v>
      </c>
      <c r="AI31" s="172"/>
      <c r="AJ31" s="172"/>
      <c r="AK31" s="173"/>
      <c r="AL31" s="173"/>
      <c r="AM31" s="173">
        <v>1863</v>
      </c>
      <c r="AN31" s="173"/>
      <c r="AO31" s="173"/>
      <c r="AP31" s="173">
        <v>585</v>
      </c>
      <c r="AQ31" s="173"/>
      <c r="AR31" s="173"/>
      <c r="AS31" s="173">
        <v>4822</v>
      </c>
      <c r="AT31" s="173"/>
      <c r="AU31" s="173"/>
      <c r="AV31" s="173"/>
      <c r="AW31" s="173"/>
      <c r="AX31" s="173"/>
      <c r="AY31" s="173"/>
      <c r="AZ31" s="173">
        <v>221</v>
      </c>
      <c r="BA31" s="173">
        <v>847</v>
      </c>
      <c r="BB31" s="348">
        <f t="shared" si="20"/>
        <v>8934</v>
      </c>
      <c r="BC31" s="507">
        <f>'t1'!AS31</f>
        <v>0</v>
      </c>
    </row>
    <row r="32" spans="1:55" ht="12.75" customHeight="1">
      <c r="A32" s="146" t="str">
        <f>'t1'!A32</f>
        <v>POSIZ. ECON. B7 - PROFILO  ACCESSO B1</v>
      </c>
      <c r="B32" s="181" t="str">
        <f>'t1'!B32</f>
        <v>0B7000</v>
      </c>
      <c r="C32" s="542">
        <f t="shared" si="21"/>
        <v>0</v>
      </c>
      <c r="D32" s="542">
        <f t="shared" si="0"/>
        <v>0</v>
      </c>
      <c r="E32" s="542">
        <f t="shared" si="1"/>
        <v>0</v>
      </c>
      <c r="F32" s="543">
        <f t="shared" si="2"/>
        <v>0</v>
      </c>
      <c r="G32" s="543">
        <f t="shared" si="3"/>
        <v>0</v>
      </c>
      <c r="H32" s="543">
        <f t="shared" si="4"/>
        <v>0</v>
      </c>
      <c r="I32" s="543">
        <f t="shared" si="5"/>
        <v>0</v>
      </c>
      <c r="J32" s="543">
        <f t="shared" si="6"/>
        <v>0</v>
      </c>
      <c r="K32" s="543">
        <f t="shared" si="7"/>
        <v>0</v>
      </c>
      <c r="L32" s="543">
        <f t="shared" si="8"/>
        <v>0</v>
      </c>
      <c r="M32" s="543">
        <f t="shared" si="9"/>
        <v>0</v>
      </c>
      <c r="N32" s="543">
        <f t="shared" si="10"/>
        <v>0</v>
      </c>
      <c r="O32" s="543">
        <f t="shared" si="11"/>
        <v>0</v>
      </c>
      <c r="P32" s="543">
        <f t="shared" si="12"/>
        <v>0</v>
      </c>
      <c r="Q32" s="543">
        <f t="shared" si="13"/>
        <v>0</v>
      </c>
      <c r="R32" s="543">
        <f t="shared" si="14"/>
        <v>0</v>
      </c>
      <c r="S32" s="543">
        <f t="shared" si="15"/>
        <v>0</v>
      </c>
      <c r="T32" s="543">
        <f t="shared" si="16"/>
        <v>0</v>
      </c>
      <c r="U32" s="543">
        <f t="shared" si="17"/>
        <v>0</v>
      </c>
      <c r="V32" s="543">
        <f t="shared" si="18"/>
        <v>0</v>
      </c>
      <c r="W32" s="348">
        <f t="shared" si="19"/>
        <v>0</v>
      </c>
      <c r="X32" s="507">
        <f>'t1'!N32</f>
        <v>0</v>
      </c>
      <c r="AH32" s="172"/>
      <c r="AI32" s="172"/>
      <c r="AJ32" s="172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348">
        <f t="shared" si="20"/>
        <v>0</v>
      </c>
      <c r="BC32" s="507">
        <f>'t1'!AS32</f>
        <v>0</v>
      </c>
    </row>
    <row r="33" spans="1:55" ht="12.75" customHeight="1">
      <c r="A33" s="146" t="str">
        <f>'t1'!A33</f>
        <v>POSIZ. ECON. B6 PROFILI ACCESSO B3</v>
      </c>
      <c r="B33" s="181" t="str">
        <f>'t1'!B33</f>
        <v>038490</v>
      </c>
      <c r="C33" s="542">
        <f t="shared" si="21"/>
        <v>144</v>
      </c>
      <c r="D33" s="542">
        <f t="shared" si="0"/>
        <v>0</v>
      </c>
      <c r="E33" s="542">
        <f t="shared" si="1"/>
        <v>0</v>
      </c>
      <c r="F33" s="543">
        <f t="shared" si="2"/>
        <v>0</v>
      </c>
      <c r="G33" s="543">
        <f t="shared" si="3"/>
        <v>0</v>
      </c>
      <c r="H33" s="543">
        <f t="shared" si="4"/>
        <v>472</v>
      </c>
      <c r="I33" s="543">
        <f t="shared" si="5"/>
        <v>0</v>
      </c>
      <c r="J33" s="543">
        <f t="shared" si="6"/>
        <v>0</v>
      </c>
      <c r="K33" s="543">
        <f t="shared" si="7"/>
        <v>300</v>
      </c>
      <c r="L33" s="543">
        <f t="shared" si="8"/>
        <v>0</v>
      </c>
      <c r="M33" s="543">
        <f t="shared" si="9"/>
        <v>0</v>
      </c>
      <c r="N33" s="543">
        <f t="shared" si="10"/>
        <v>1132</v>
      </c>
      <c r="O33" s="543">
        <f t="shared" si="11"/>
        <v>0</v>
      </c>
      <c r="P33" s="543">
        <f t="shared" si="12"/>
        <v>0</v>
      </c>
      <c r="Q33" s="543">
        <f t="shared" si="13"/>
        <v>0</v>
      </c>
      <c r="R33" s="543">
        <f t="shared" si="14"/>
        <v>0</v>
      </c>
      <c r="S33" s="543">
        <f t="shared" si="15"/>
        <v>0</v>
      </c>
      <c r="T33" s="543">
        <f t="shared" si="16"/>
        <v>0</v>
      </c>
      <c r="U33" s="543">
        <f t="shared" si="17"/>
        <v>0</v>
      </c>
      <c r="V33" s="543">
        <f t="shared" si="18"/>
        <v>0</v>
      </c>
      <c r="W33" s="348">
        <f t="shared" si="19"/>
        <v>2048</v>
      </c>
      <c r="X33" s="507">
        <f>'t1'!N33</f>
        <v>1</v>
      </c>
      <c r="AH33" s="172">
        <v>144</v>
      </c>
      <c r="AI33" s="172"/>
      <c r="AJ33" s="172"/>
      <c r="AK33" s="173"/>
      <c r="AL33" s="173"/>
      <c r="AM33" s="173">
        <v>472</v>
      </c>
      <c r="AN33" s="173"/>
      <c r="AO33" s="173"/>
      <c r="AP33" s="173">
        <v>300</v>
      </c>
      <c r="AQ33" s="173"/>
      <c r="AR33" s="173"/>
      <c r="AS33" s="173">
        <v>1132</v>
      </c>
      <c r="AT33" s="173"/>
      <c r="AU33" s="173"/>
      <c r="AV33" s="173"/>
      <c r="AW33" s="173"/>
      <c r="AX33" s="173"/>
      <c r="AY33" s="173"/>
      <c r="AZ33" s="173"/>
      <c r="BA33" s="173"/>
      <c r="BB33" s="348">
        <f t="shared" si="20"/>
        <v>2048</v>
      </c>
      <c r="BC33" s="507">
        <f>'t1'!AS33</f>
        <v>0</v>
      </c>
    </row>
    <row r="34" spans="1:55" ht="12.75" customHeight="1">
      <c r="A34" s="146" t="str">
        <f>'t1'!A34</f>
        <v>POSIZ. ECON. B6 PROFILI ACCESSO B1</v>
      </c>
      <c r="B34" s="181" t="str">
        <f>'t1'!B34</f>
        <v>038491</v>
      </c>
      <c r="C34" s="542">
        <f t="shared" si="21"/>
        <v>263</v>
      </c>
      <c r="D34" s="542">
        <f t="shared" si="0"/>
        <v>0</v>
      </c>
      <c r="E34" s="542">
        <f t="shared" si="1"/>
        <v>0</v>
      </c>
      <c r="F34" s="543">
        <f t="shared" si="2"/>
        <v>0</v>
      </c>
      <c r="G34" s="543">
        <f t="shared" si="3"/>
        <v>0</v>
      </c>
      <c r="H34" s="543">
        <f t="shared" si="4"/>
        <v>846</v>
      </c>
      <c r="I34" s="543">
        <f t="shared" si="5"/>
        <v>0</v>
      </c>
      <c r="J34" s="543">
        <f t="shared" si="6"/>
        <v>0</v>
      </c>
      <c r="K34" s="543">
        <f t="shared" si="7"/>
        <v>423</v>
      </c>
      <c r="L34" s="543">
        <f t="shared" si="8"/>
        <v>0</v>
      </c>
      <c r="M34" s="543">
        <f t="shared" si="9"/>
        <v>0</v>
      </c>
      <c r="N34" s="543">
        <f t="shared" si="10"/>
        <v>1861</v>
      </c>
      <c r="O34" s="543">
        <f t="shared" si="11"/>
        <v>0</v>
      </c>
      <c r="P34" s="543">
        <f t="shared" si="12"/>
        <v>0</v>
      </c>
      <c r="Q34" s="543">
        <f t="shared" si="13"/>
        <v>0</v>
      </c>
      <c r="R34" s="543">
        <f t="shared" si="14"/>
        <v>0</v>
      </c>
      <c r="S34" s="543">
        <f t="shared" si="15"/>
        <v>0</v>
      </c>
      <c r="T34" s="543">
        <f t="shared" si="16"/>
        <v>0</v>
      </c>
      <c r="U34" s="543">
        <f t="shared" si="17"/>
        <v>975</v>
      </c>
      <c r="V34" s="543">
        <f t="shared" si="18"/>
        <v>565</v>
      </c>
      <c r="W34" s="348">
        <f t="shared" si="19"/>
        <v>4933</v>
      </c>
      <c r="X34" s="507">
        <f>'t1'!N34</f>
        <v>1</v>
      </c>
      <c r="AH34" s="172">
        <v>263</v>
      </c>
      <c r="AI34" s="172"/>
      <c r="AJ34" s="172"/>
      <c r="AK34" s="173"/>
      <c r="AL34" s="173"/>
      <c r="AM34" s="173">
        <v>846</v>
      </c>
      <c r="AN34" s="173"/>
      <c r="AO34" s="173"/>
      <c r="AP34" s="173">
        <v>423</v>
      </c>
      <c r="AQ34" s="173"/>
      <c r="AR34" s="173"/>
      <c r="AS34" s="173">
        <v>1861</v>
      </c>
      <c r="AT34" s="173"/>
      <c r="AU34" s="173"/>
      <c r="AV34" s="173"/>
      <c r="AW34" s="173"/>
      <c r="AX34" s="173"/>
      <c r="AY34" s="173"/>
      <c r="AZ34" s="173">
        <v>975</v>
      </c>
      <c r="BA34" s="173">
        <v>565</v>
      </c>
      <c r="BB34" s="348">
        <f t="shared" si="20"/>
        <v>4933</v>
      </c>
      <c r="BC34" s="507">
        <f>'t1'!AS34</f>
        <v>0</v>
      </c>
    </row>
    <row r="35" spans="1:55" ht="12.75" customHeight="1">
      <c r="A35" s="146" t="str">
        <f>'t1'!A35</f>
        <v>POSIZ. ECON. B5 PROFILI ACCESSO B3</v>
      </c>
      <c r="B35" s="181" t="str">
        <f>'t1'!B35</f>
        <v>037492</v>
      </c>
      <c r="C35" s="542">
        <f t="shared" si="21"/>
        <v>0</v>
      </c>
      <c r="D35" s="542">
        <f t="shared" si="0"/>
        <v>0</v>
      </c>
      <c r="E35" s="542">
        <f t="shared" si="1"/>
        <v>0</v>
      </c>
      <c r="F35" s="543">
        <f t="shared" si="2"/>
        <v>0</v>
      </c>
      <c r="G35" s="543">
        <f t="shared" si="3"/>
        <v>0</v>
      </c>
      <c r="H35" s="543">
        <f t="shared" si="4"/>
        <v>0</v>
      </c>
      <c r="I35" s="543">
        <f t="shared" si="5"/>
        <v>0</v>
      </c>
      <c r="J35" s="543">
        <f t="shared" si="6"/>
        <v>0</v>
      </c>
      <c r="K35" s="543">
        <f t="shared" si="7"/>
        <v>0</v>
      </c>
      <c r="L35" s="543">
        <f t="shared" si="8"/>
        <v>0</v>
      </c>
      <c r="M35" s="543">
        <f t="shared" si="9"/>
        <v>0</v>
      </c>
      <c r="N35" s="543">
        <f t="shared" si="10"/>
        <v>0</v>
      </c>
      <c r="O35" s="543">
        <f t="shared" si="11"/>
        <v>0</v>
      </c>
      <c r="P35" s="543">
        <f t="shared" si="12"/>
        <v>0</v>
      </c>
      <c r="Q35" s="543">
        <f t="shared" si="13"/>
        <v>0</v>
      </c>
      <c r="R35" s="543">
        <f t="shared" si="14"/>
        <v>0</v>
      </c>
      <c r="S35" s="543">
        <f t="shared" si="15"/>
        <v>0</v>
      </c>
      <c r="T35" s="543">
        <f t="shared" si="16"/>
        <v>0</v>
      </c>
      <c r="U35" s="543">
        <f t="shared" si="17"/>
        <v>0</v>
      </c>
      <c r="V35" s="543">
        <f t="shared" si="18"/>
        <v>0</v>
      </c>
      <c r="W35" s="348">
        <f t="shared" si="19"/>
        <v>0</v>
      </c>
      <c r="X35" s="507">
        <f>'t1'!N35</f>
        <v>0</v>
      </c>
      <c r="AH35" s="172"/>
      <c r="AI35" s="172"/>
      <c r="AJ35" s="172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348">
        <f t="shared" si="20"/>
        <v>0</v>
      </c>
      <c r="BC35" s="507">
        <f>'t1'!AS35</f>
        <v>0</v>
      </c>
    </row>
    <row r="36" spans="1:55" ht="12.75" customHeight="1">
      <c r="A36" s="146" t="str">
        <f>'t1'!A36</f>
        <v>POSIZ. ECON. B5 PROFILI ACCESSO B1</v>
      </c>
      <c r="B36" s="181" t="str">
        <f>'t1'!B36</f>
        <v>037493</v>
      </c>
      <c r="C36" s="542">
        <f t="shared" si="21"/>
        <v>0</v>
      </c>
      <c r="D36" s="542">
        <f t="shared" si="0"/>
        <v>0</v>
      </c>
      <c r="E36" s="542">
        <f t="shared" si="1"/>
        <v>0</v>
      </c>
      <c r="F36" s="543">
        <f t="shared" si="2"/>
        <v>0</v>
      </c>
      <c r="G36" s="543">
        <f t="shared" si="3"/>
        <v>0</v>
      </c>
      <c r="H36" s="543">
        <f t="shared" si="4"/>
        <v>0</v>
      </c>
      <c r="I36" s="543">
        <f t="shared" si="5"/>
        <v>0</v>
      </c>
      <c r="J36" s="543">
        <f t="shared" si="6"/>
        <v>0</v>
      </c>
      <c r="K36" s="543">
        <f t="shared" si="7"/>
        <v>0</v>
      </c>
      <c r="L36" s="543">
        <f t="shared" si="8"/>
        <v>0</v>
      </c>
      <c r="M36" s="543">
        <f t="shared" si="9"/>
        <v>0</v>
      </c>
      <c r="N36" s="543">
        <f t="shared" si="10"/>
        <v>0</v>
      </c>
      <c r="O36" s="543">
        <f t="shared" si="11"/>
        <v>0</v>
      </c>
      <c r="P36" s="543">
        <f t="shared" si="12"/>
        <v>0</v>
      </c>
      <c r="Q36" s="543">
        <f t="shared" si="13"/>
        <v>0</v>
      </c>
      <c r="R36" s="543">
        <f t="shared" si="14"/>
        <v>0</v>
      </c>
      <c r="S36" s="543">
        <f t="shared" si="15"/>
        <v>0</v>
      </c>
      <c r="T36" s="543">
        <f t="shared" si="16"/>
        <v>0</v>
      </c>
      <c r="U36" s="543">
        <f t="shared" si="17"/>
        <v>0</v>
      </c>
      <c r="V36" s="543">
        <f t="shared" si="18"/>
        <v>0</v>
      </c>
      <c r="W36" s="348">
        <f t="shared" si="19"/>
        <v>0</v>
      </c>
      <c r="X36" s="507">
        <f>'t1'!N36</f>
        <v>0</v>
      </c>
      <c r="AH36" s="172"/>
      <c r="AI36" s="172"/>
      <c r="AJ36" s="172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348">
        <f t="shared" si="20"/>
        <v>0</v>
      </c>
      <c r="BC36" s="507">
        <f>'t1'!AS36</f>
        <v>0</v>
      </c>
    </row>
    <row r="37" spans="1:55" ht="12.75" customHeight="1">
      <c r="A37" s="146" t="str">
        <f>'t1'!A37</f>
        <v>POSIZ. ECON. B4 PROFILI ACCESSO B3</v>
      </c>
      <c r="B37" s="181" t="str">
        <f>'t1'!B37</f>
        <v>036494</v>
      </c>
      <c r="C37" s="542">
        <f t="shared" si="21"/>
        <v>277</v>
      </c>
      <c r="D37" s="542">
        <f t="shared" si="0"/>
        <v>0</v>
      </c>
      <c r="E37" s="542">
        <f t="shared" si="1"/>
        <v>0</v>
      </c>
      <c r="F37" s="543">
        <f t="shared" si="2"/>
        <v>0</v>
      </c>
      <c r="G37" s="543">
        <f t="shared" si="3"/>
        <v>0</v>
      </c>
      <c r="H37" s="543">
        <f t="shared" si="4"/>
        <v>933</v>
      </c>
      <c r="I37" s="543">
        <f t="shared" si="5"/>
        <v>0</v>
      </c>
      <c r="J37" s="543">
        <f t="shared" si="6"/>
        <v>0</v>
      </c>
      <c r="K37" s="543">
        <f t="shared" si="7"/>
        <v>0</v>
      </c>
      <c r="L37" s="543">
        <f t="shared" si="8"/>
        <v>0</v>
      </c>
      <c r="M37" s="543">
        <f t="shared" si="9"/>
        <v>0</v>
      </c>
      <c r="N37" s="543">
        <f t="shared" si="10"/>
        <v>2527</v>
      </c>
      <c r="O37" s="543">
        <f t="shared" si="11"/>
        <v>0</v>
      </c>
      <c r="P37" s="543">
        <f t="shared" si="12"/>
        <v>0</v>
      </c>
      <c r="Q37" s="543">
        <f t="shared" si="13"/>
        <v>0</v>
      </c>
      <c r="R37" s="543">
        <f t="shared" si="14"/>
        <v>0</v>
      </c>
      <c r="S37" s="543">
        <f t="shared" si="15"/>
        <v>0</v>
      </c>
      <c r="T37" s="543">
        <f t="shared" si="16"/>
        <v>0</v>
      </c>
      <c r="U37" s="543">
        <f t="shared" si="17"/>
        <v>0</v>
      </c>
      <c r="V37" s="543">
        <f t="shared" si="18"/>
        <v>613</v>
      </c>
      <c r="W37" s="348">
        <f t="shared" si="19"/>
        <v>4350</v>
      </c>
      <c r="X37" s="507">
        <f>'t1'!N37</f>
        <v>1</v>
      </c>
      <c r="AH37" s="172">
        <v>277</v>
      </c>
      <c r="AI37" s="172"/>
      <c r="AJ37" s="172"/>
      <c r="AK37" s="173"/>
      <c r="AL37" s="173"/>
      <c r="AM37" s="173">
        <v>933</v>
      </c>
      <c r="AN37" s="173"/>
      <c r="AO37" s="173"/>
      <c r="AP37" s="173"/>
      <c r="AQ37" s="173"/>
      <c r="AR37" s="173"/>
      <c r="AS37" s="173">
        <v>2527</v>
      </c>
      <c r="AT37" s="173"/>
      <c r="AU37" s="173"/>
      <c r="AV37" s="173"/>
      <c r="AW37" s="173"/>
      <c r="AX37" s="173"/>
      <c r="AY37" s="173"/>
      <c r="AZ37" s="173"/>
      <c r="BA37" s="173">
        <v>613</v>
      </c>
      <c r="BB37" s="348">
        <f t="shared" si="20"/>
        <v>4350</v>
      </c>
      <c r="BC37" s="507">
        <f>'t1'!AS37</f>
        <v>0</v>
      </c>
    </row>
    <row r="38" spans="1:55" ht="12.75" customHeight="1">
      <c r="A38" s="146" t="str">
        <f>'t1'!A38</f>
        <v>POSIZ. ECON. B4 PROFILI ACCESSO B1</v>
      </c>
      <c r="B38" s="181" t="str">
        <f>'t1'!B38</f>
        <v>036495</v>
      </c>
      <c r="C38" s="542">
        <f t="shared" si="21"/>
        <v>277</v>
      </c>
      <c r="D38" s="542">
        <f t="shared" si="0"/>
        <v>0</v>
      </c>
      <c r="E38" s="542">
        <f t="shared" si="1"/>
        <v>0</v>
      </c>
      <c r="F38" s="543">
        <f t="shared" si="2"/>
        <v>0</v>
      </c>
      <c r="G38" s="543">
        <f t="shared" si="3"/>
        <v>0</v>
      </c>
      <c r="H38" s="543">
        <f t="shared" si="4"/>
        <v>930</v>
      </c>
      <c r="I38" s="543">
        <f t="shared" si="5"/>
        <v>0</v>
      </c>
      <c r="J38" s="543">
        <f t="shared" si="6"/>
        <v>0</v>
      </c>
      <c r="K38" s="543">
        <f t="shared" si="7"/>
        <v>248</v>
      </c>
      <c r="L38" s="543">
        <f t="shared" si="8"/>
        <v>0</v>
      </c>
      <c r="M38" s="543">
        <f t="shared" si="9"/>
        <v>0</v>
      </c>
      <c r="N38" s="543">
        <f t="shared" si="10"/>
        <v>1745</v>
      </c>
      <c r="O38" s="543">
        <f t="shared" si="11"/>
        <v>0</v>
      </c>
      <c r="P38" s="543">
        <f t="shared" si="12"/>
        <v>0</v>
      </c>
      <c r="Q38" s="543">
        <f t="shared" si="13"/>
        <v>0</v>
      </c>
      <c r="R38" s="543">
        <f t="shared" si="14"/>
        <v>0</v>
      </c>
      <c r="S38" s="543">
        <f t="shared" si="15"/>
        <v>0</v>
      </c>
      <c r="T38" s="543">
        <f t="shared" si="16"/>
        <v>0</v>
      </c>
      <c r="U38" s="543">
        <f t="shared" si="17"/>
        <v>127</v>
      </c>
      <c r="V38" s="543">
        <f t="shared" si="18"/>
        <v>135</v>
      </c>
      <c r="W38" s="348">
        <f t="shared" si="19"/>
        <v>3462</v>
      </c>
      <c r="X38" s="507">
        <f>'t1'!N38</f>
        <v>1</v>
      </c>
      <c r="AH38" s="172">
        <v>277</v>
      </c>
      <c r="AI38" s="172"/>
      <c r="AJ38" s="172"/>
      <c r="AK38" s="173"/>
      <c r="AL38" s="173"/>
      <c r="AM38" s="173">
        <v>930</v>
      </c>
      <c r="AN38" s="173"/>
      <c r="AO38" s="173"/>
      <c r="AP38" s="173">
        <v>248</v>
      </c>
      <c r="AQ38" s="173"/>
      <c r="AR38" s="173"/>
      <c r="AS38" s="173">
        <v>1745</v>
      </c>
      <c r="AT38" s="173"/>
      <c r="AU38" s="173"/>
      <c r="AV38" s="173"/>
      <c r="AW38" s="173"/>
      <c r="AX38" s="173"/>
      <c r="AY38" s="173"/>
      <c r="AZ38" s="173">
        <v>127</v>
      </c>
      <c r="BA38" s="173">
        <v>135</v>
      </c>
      <c r="BB38" s="348">
        <f t="shared" si="20"/>
        <v>3462</v>
      </c>
      <c r="BC38" s="507">
        <f>'t1'!AS38</f>
        <v>0</v>
      </c>
    </row>
    <row r="39" spans="1:55" ht="12.75" customHeight="1">
      <c r="A39" s="146" t="str">
        <f>'t1'!A39</f>
        <v>POSIZIONE ECONOMICA DI ACCESSO B3</v>
      </c>
      <c r="B39" s="181" t="str">
        <f>'t1'!B39</f>
        <v>055000</v>
      </c>
      <c r="C39" s="542">
        <f t="shared" si="21"/>
        <v>137</v>
      </c>
      <c r="D39" s="542">
        <f t="shared" si="0"/>
        <v>0</v>
      </c>
      <c r="E39" s="542">
        <f t="shared" si="1"/>
        <v>0</v>
      </c>
      <c r="F39" s="543">
        <f t="shared" si="2"/>
        <v>0</v>
      </c>
      <c r="G39" s="543">
        <f t="shared" si="3"/>
        <v>0</v>
      </c>
      <c r="H39" s="543">
        <f t="shared" si="4"/>
        <v>466</v>
      </c>
      <c r="I39" s="543">
        <f t="shared" si="5"/>
        <v>0</v>
      </c>
      <c r="J39" s="543">
        <f t="shared" si="6"/>
        <v>0</v>
      </c>
      <c r="K39" s="543">
        <f t="shared" si="7"/>
        <v>0</v>
      </c>
      <c r="L39" s="543">
        <f t="shared" si="8"/>
        <v>0</v>
      </c>
      <c r="M39" s="543">
        <f t="shared" si="9"/>
        <v>0</v>
      </c>
      <c r="N39" s="543">
        <f t="shared" si="10"/>
        <v>1269</v>
      </c>
      <c r="O39" s="543">
        <f t="shared" si="11"/>
        <v>0</v>
      </c>
      <c r="P39" s="543">
        <f t="shared" si="12"/>
        <v>0</v>
      </c>
      <c r="Q39" s="543">
        <f t="shared" si="13"/>
        <v>0</v>
      </c>
      <c r="R39" s="543">
        <f t="shared" si="14"/>
        <v>0</v>
      </c>
      <c r="S39" s="543">
        <f t="shared" si="15"/>
        <v>0</v>
      </c>
      <c r="T39" s="543">
        <f t="shared" si="16"/>
        <v>0</v>
      </c>
      <c r="U39" s="543">
        <f t="shared" si="17"/>
        <v>0</v>
      </c>
      <c r="V39" s="543">
        <f t="shared" si="18"/>
        <v>425</v>
      </c>
      <c r="W39" s="348">
        <f t="shared" si="19"/>
        <v>2297</v>
      </c>
      <c r="X39" s="507">
        <f>'t1'!N39</f>
        <v>1</v>
      </c>
      <c r="AH39" s="172">
        <v>137</v>
      </c>
      <c r="AI39" s="172"/>
      <c r="AJ39" s="172"/>
      <c r="AK39" s="173"/>
      <c r="AL39" s="173"/>
      <c r="AM39" s="173">
        <v>466</v>
      </c>
      <c r="AN39" s="173"/>
      <c r="AO39" s="173"/>
      <c r="AP39" s="173"/>
      <c r="AQ39" s="173"/>
      <c r="AR39" s="173"/>
      <c r="AS39" s="173">
        <v>1269</v>
      </c>
      <c r="AT39" s="173"/>
      <c r="AU39" s="173"/>
      <c r="AV39" s="173"/>
      <c r="AW39" s="173"/>
      <c r="AX39" s="173"/>
      <c r="AY39" s="173"/>
      <c r="AZ39" s="173"/>
      <c r="BA39" s="173">
        <v>425</v>
      </c>
      <c r="BB39" s="348">
        <f t="shared" si="20"/>
        <v>2297</v>
      </c>
      <c r="BC39" s="507">
        <f>'t1'!AS39</f>
        <v>0</v>
      </c>
    </row>
    <row r="40" spans="1:55" ht="12.75" customHeight="1">
      <c r="A40" s="146" t="str">
        <f>'t1'!A40</f>
        <v>POSIZIONE ECONOMICA B3</v>
      </c>
      <c r="B40" s="181" t="str">
        <f>'t1'!B40</f>
        <v>034000</v>
      </c>
      <c r="C40" s="542">
        <f t="shared" si="21"/>
        <v>0</v>
      </c>
      <c r="D40" s="542">
        <f t="shared" si="0"/>
        <v>0</v>
      </c>
      <c r="E40" s="542">
        <f t="shared" si="1"/>
        <v>0</v>
      </c>
      <c r="F40" s="543">
        <f t="shared" si="2"/>
        <v>0</v>
      </c>
      <c r="G40" s="543">
        <f t="shared" si="3"/>
        <v>0</v>
      </c>
      <c r="H40" s="543">
        <f t="shared" si="4"/>
        <v>0</v>
      </c>
      <c r="I40" s="543">
        <f t="shared" si="5"/>
        <v>0</v>
      </c>
      <c r="J40" s="543">
        <f t="shared" si="6"/>
        <v>0</v>
      </c>
      <c r="K40" s="543">
        <f t="shared" si="7"/>
        <v>0</v>
      </c>
      <c r="L40" s="543">
        <f t="shared" si="8"/>
        <v>0</v>
      </c>
      <c r="M40" s="543">
        <f t="shared" si="9"/>
        <v>0</v>
      </c>
      <c r="N40" s="543">
        <f t="shared" si="10"/>
        <v>0</v>
      </c>
      <c r="O40" s="543">
        <f t="shared" si="11"/>
        <v>0</v>
      </c>
      <c r="P40" s="543">
        <f t="shared" si="12"/>
        <v>0</v>
      </c>
      <c r="Q40" s="543">
        <f t="shared" si="13"/>
        <v>0</v>
      </c>
      <c r="R40" s="543">
        <f t="shared" si="14"/>
        <v>0</v>
      </c>
      <c r="S40" s="543">
        <f t="shared" si="15"/>
        <v>0</v>
      </c>
      <c r="T40" s="543">
        <f t="shared" si="16"/>
        <v>0</v>
      </c>
      <c r="U40" s="543">
        <f t="shared" si="17"/>
        <v>0</v>
      </c>
      <c r="V40" s="543">
        <f t="shared" si="18"/>
        <v>0</v>
      </c>
      <c r="W40" s="348">
        <f t="shared" si="19"/>
        <v>0</v>
      </c>
      <c r="X40" s="507">
        <f>'t1'!N40</f>
        <v>0</v>
      </c>
      <c r="AH40" s="172"/>
      <c r="AI40" s="172"/>
      <c r="AJ40" s="172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348">
        <f t="shared" si="20"/>
        <v>0</v>
      </c>
      <c r="BC40" s="507">
        <f>'t1'!AS40</f>
        <v>0</v>
      </c>
    </row>
    <row r="41" spans="1:55" ht="12.75" customHeight="1">
      <c r="A41" s="146" t="str">
        <f>'t1'!A41</f>
        <v>POSIZIONE ECONOMICA B2</v>
      </c>
      <c r="B41" s="181" t="str">
        <f>'t1'!B41</f>
        <v>032000</v>
      </c>
      <c r="C41" s="542">
        <f t="shared" si="21"/>
        <v>0</v>
      </c>
      <c r="D41" s="542">
        <f t="shared" si="0"/>
        <v>0</v>
      </c>
      <c r="E41" s="542">
        <f t="shared" si="1"/>
        <v>0</v>
      </c>
      <c r="F41" s="543">
        <f t="shared" si="2"/>
        <v>0</v>
      </c>
      <c r="G41" s="543">
        <f t="shared" si="3"/>
        <v>0</v>
      </c>
      <c r="H41" s="543">
        <f t="shared" si="4"/>
        <v>0</v>
      </c>
      <c r="I41" s="543">
        <f t="shared" si="5"/>
        <v>0</v>
      </c>
      <c r="J41" s="543">
        <f t="shared" si="6"/>
        <v>0</v>
      </c>
      <c r="K41" s="543">
        <f t="shared" si="7"/>
        <v>0</v>
      </c>
      <c r="L41" s="543">
        <f t="shared" si="8"/>
        <v>0</v>
      </c>
      <c r="M41" s="543">
        <f t="shared" si="9"/>
        <v>0</v>
      </c>
      <c r="N41" s="543">
        <f t="shared" si="10"/>
        <v>0</v>
      </c>
      <c r="O41" s="543">
        <f t="shared" si="11"/>
        <v>0</v>
      </c>
      <c r="P41" s="543">
        <f t="shared" si="12"/>
        <v>0</v>
      </c>
      <c r="Q41" s="543">
        <f t="shared" si="13"/>
        <v>0</v>
      </c>
      <c r="R41" s="543">
        <f t="shared" si="14"/>
        <v>0</v>
      </c>
      <c r="S41" s="543">
        <f t="shared" si="15"/>
        <v>0</v>
      </c>
      <c r="T41" s="543">
        <f t="shared" si="16"/>
        <v>0</v>
      </c>
      <c r="U41" s="543">
        <f t="shared" si="17"/>
        <v>0</v>
      </c>
      <c r="V41" s="543">
        <f t="shared" si="18"/>
        <v>0</v>
      </c>
      <c r="W41" s="348">
        <f t="shared" si="19"/>
        <v>0</v>
      </c>
      <c r="X41" s="507">
        <f>'t1'!N41</f>
        <v>0</v>
      </c>
      <c r="AH41" s="172"/>
      <c r="AI41" s="172"/>
      <c r="AJ41" s="172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348">
        <f t="shared" si="20"/>
        <v>0</v>
      </c>
      <c r="BC41" s="507">
        <f>'t1'!AS41</f>
        <v>0</v>
      </c>
    </row>
    <row r="42" spans="1:55" ht="12.75" customHeight="1">
      <c r="A42" s="146" t="str">
        <f>'t1'!A42</f>
        <v>POSIZIONE ECONOMICA DI ACCESSO B1</v>
      </c>
      <c r="B42" s="181" t="str">
        <f>'t1'!B42</f>
        <v>054000</v>
      </c>
      <c r="C42" s="542">
        <f t="shared" si="21"/>
        <v>0</v>
      </c>
      <c r="D42" s="542">
        <f t="shared" si="0"/>
        <v>0</v>
      </c>
      <c r="E42" s="542">
        <f t="shared" si="1"/>
        <v>0</v>
      </c>
      <c r="F42" s="543">
        <f t="shared" si="2"/>
        <v>0</v>
      </c>
      <c r="G42" s="543">
        <f t="shared" si="3"/>
        <v>0</v>
      </c>
      <c r="H42" s="543">
        <f t="shared" si="4"/>
        <v>0</v>
      </c>
      <c r="I42" s="543">
        <f t="shared" si="5"/>
        <v>0</v>
      </c>
      <c r="J42" s="543">
        <f t="shared" si="6"/>
        <v>0</v>
      </c>
      <c r="K42" s="543">
        <f t="shared" si="7"/>
        <v>0</v>
      </c>
      <c r="L42" s="543">
        <f t="shared" si="8"/>
        <v>0</v>
      </c>
      <c r="M42" s="543">
        <f t="shared" si="9"/>
        <v>0</v>
      </c>
      <c r="N42" s="543">
        <f t="shared" si="10"/>
        <v>0</v>
      </c>
      <c r="O42" s="543">
        <f t="shared" si="11"/>
        <v>0</v>
      </c>
      <c r="P42" s="543">
        <f t="shared" si="12"/>
        <v>0</v>
      </c>
      <c r="Q42" s="543">
        <f t="shared" si="13"/>
        <v>0</v>
      </c>
      <c r="R42" s="543">
        <f t="shared" si="14"/>
        <v>0</v>
      </c>
      <c r="S42" s="543">
        <f t="shared" si="15"/>
        <v>0</v>
      </c>
      <c r="T42" s="543">
        <f t="shared" si="16"/>
        <v>0</v>
      </c>
      <c r="U42" s="543">
        <f t="shared" si="17"/>
        <v>0</v>
      </c>
      <c r="V42" s="543">
        <f t="shared" si="18"/>
        <v>0</v>
      </c>
      <c r="W42" s="348">
        <f t="shared" si="19"/>
        <v>0</v>
      </c>
      <c r="X42" s="507">
        <f>'t1'!N42</f>
        <v>0</v>
      </c>
      <c r="AH42" s="172"/>
      <c r="AI42" s="172"/>
      <c r="AJ42" s="172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348">
        <f t="shared" si="20"/>
        <v>0</v>
      </c>
      <c r="BC42" s="507">
        <f>'t1'!AS42</f>
        <v>0</v>
      </c>
    </row>
    <row r="43" spans="1:55" ht="12.75" customHeight="1">
      <c r="A43" s="146" t="str">
        <f>'t1'!A43</f>
        <v>POSIZIONE ECONOMICA A5</v>
      </c>
      <c r="B43" s="181" t="str">
        <f>'t1'!B43</f>
        <v>0A5000</v>
      </c>
      <c r="C43" s="542">
        <f t="shared" si="21"/>
        <v>197</v>
      </c>
      <c r="D43" s="542">
        <f t="shared" si="0"/>
        <v>0</v>
      </c>
      <c r="E43" s="542">
        <f t="shared" si="1"/>
        <v>0</v>
      </c>
      <c r="F43" s="543">
        <f t="shared" si="2"/>
        <v>0</v>
      </c>
      <c r="G43" s="543">
        <f t="shared" si="3"/>
        <v>0</v>
      </c>
      <c r="H43" s="543">
        <f t="shared" si="4"/>
        <v>557</v>
      </c>
      <c r="I43" s="543">
        <f t="shared" si="5"/>
        <v>0</v>
      </c>
      <c r="J43" s="543">
        <f t="shared" si="6"/>
        <v>0</v>
      </c>
      <c r="K43" s="543">
        <f t="shared" si="7"/>
        <v>40</v>
      </c>
      <c r="L43" s="543">
        <f t="shared" si="8"/>
        <v>0</v>
      </c>
      <c r="M43" s="543">
        <f t="shared" si="9"/>
        <v>0</v>
      </c>
      <c r="N43" s="543">
        <f t="shared" si="10"/>
        <v>1002</v>
      </c>
      <c r="O43" s="543">
        <f t="shared" si="11"/>
        <v>0</v>
      </c>
      <c r="P43" s="543">
        <f t="shared" si="12"/>
        <v>0</v>
      </c>
      <c r="Q43" s="543">
        <f t="shared" si="13"/>
        <v>0</v>
      </c>
      <c r="R43" s="543">
        <f t="shared" si="14"/>
        <v>0</v>
      </c>
      <c r="S43" s="543">
        <f t="shared" si="15"/>
        <v>0</v>
      </c>
      <c r="T43" s="543">
        <f t="shared" si="16"/>
        <v>0</v>
      </c>
      <c r="U43" s="543">
        <f t="shared" si="17"/>
        <v>93</v>
      </c>
      <c r="V43" s="543">
        <f t="shared" si="18"/>
        <v>440</v>
      </c>
      <c r="W43" s="348">
        <f t="shared" si="19"/>
        <v>2329</v>
      </c>
      <c r="X43" s="507">
        <f>'t1'!N43</f>
        <v>1</v>
      </c>
      <c r="AH43" s="172">
        <v>197</v>
      </c>
      <c r="AI43" s="172"/>
      <c r="AJ43" s="172"/>
      <c r="AK43" s="173"/>
      <c r="AL43" s="173"/>
      <c r="AM43" s="173">
        <v>557</v>
      </c>
      <c r="AN43" s="173"/>
      <c r="AO43" s="173"/>
      <c r="AP43" s="173">
        <v>40</v>
      </c>
      <c r="AQ43" s="173"/>
      <c r="AR43" s="173"/>
      <c r="AS43" s="173">
        <v>1002</v>
      </c>
      <c r="AT43" s="173"/>
      <c r="AU43" s="173"/>
      <c r="AV43" s="173"/>
      <c r="AW43" s="173"/>
      <c r="AX43" s="173"/>
      <c r="AY43" s="173"/>
      <c r="AZ43" s="173">
        <v>93</v>
      </c>
      <c r="BA43" s="173">
        <v>440</v>
      </c>
      <c r="BB43" s="348">
        <f t="shared" si="20"/>
        <v>2329</v>
      </c>
      <c r="BC43" s="507">
        <f>'t1'!AS43</f>
        <v>0</v>
      </c>
    </row>
    <row r="44" spans="1:55" ht="12.75" customHeight="1">
      <c r="A44" s="146" t="str">
        <f>'t1'!A44</f>
        <v>POSIZIONE ECONOMICA A4</v>
      </c>
      <c r="B44" s="181" t="str">
        <f>'t1'!B44</f>
        <v>028000</v>
      </c>
      <c r="C44" s="542">
        <f t="shared" si="21"/>
        <v>0</v>
      </c>
      <c r="D44" s="542">
        <f t="shared" si="0"/>
        <v>0</v>
      </c>
      <c r="E44" s="542">
        <f t="shared" si="1"/>
        <v>0</v>
      </c>
      <c r="F44" s="543">
        <f t="shared" si="2"/>
        <v>0</v>
      </c>
      <c r="G44" s="543">
        <f t="shared" si="3"/>
        <v>0</v>
      </c>
      <c r="H44" s="543">
        <f t="shared" si="4"/>
        <v>0</v>
      </c>
      <c r="I44" s="543">
        <f t="shared" si="5"/>
        <v>0</v>
      </c>
      <c r="J44" s="543">
        <f t="shared" si="6"/>
        <v>0</v>
      </c>
      <c r="K44" s="543">
        <f t="shared" si="7"/>
        <v>0</v>
      </c>
      <c r="L44" s="543">
        <f t="shared" si="8"/>
        <v>0</v>
      </c>
      <c r="M44" s="543">
        <f t="shared" si="9"/>
        <v>0</v>
      </c>
      <c r="N44" s="543">
        <f t="shared" si="10"/>
        <v>0</v>
      </c>
      <c r="O44" s="543">
        <f t="shared" si="11"/>
        <v>0</v>
      </c>
      <c r="P44" s="543">
        <f t="shared" si="12"/>
        <v>0</v>
      </c>
      <c r="Q44" s="543">
        <f t="shared" si="13"/>
        <v>0</v>
      </c>
      <c r="R44" s="543">
        <f t="shared" si="14"/>
        <v>0</v>
      </c>
      <c r="S44" s="543">
        <f t="shared" si="15"/>
        <v>0</v>
      </c>
      <c r="T44" s="543">
        <f t="shared" si="16"/>
        <v>0</v>
      </c>
      <c r="U44" s="543">
        <f t="shared" si="17"/>
        <v>0</v>
      </c>
      <c r="V44" s="543">
        <f t="shared" si="18"/>
        <v>0</v>
      </c>
      <c r="W44" s="348">
        <f t="shared" si="19"/>
        <v>0</v>
      </c>
      <c r="X44" s="507">
        <f>'t1'!N44</f>
        <v>0</v>
      </c>
      <c r="AH44" s="172"/>
      <c r="AI44" s="172"/>
      <c r="AJ44" s="172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348">
        <f t="shared" si="20"/>
        <v>0</v>
      </c>
      <c r="BC44" s="507">
        <f>'t1'!AS44</f>
        <v>0</v>
      </c>
    </row>
    <row r="45" spans="1:55" ht="12.75" customHeight="1">
      <c r="A45" s="146" t="str">
        <f>'t1'!A45</f>
        <v>POSIZIONE ECONOMICA A3</v>
      </c>
      <c r="B45" s="181" t="str">
        <f>'t1'!B45</f>
        <v>027000</v>
      </c>
      <c r="C45" s="542">
        <f t="shared" si="21"/>
        <v>0</v>
      </c>
      <c r="D45" s="542">
        <f t="shared" si="0"/>
        <v>0</v>
      </c>
      <c r="E45" s="542">
        <f t="shared" si="1"/>
        <v>0</v>
      </c>
      <c r="F45" s="543">
        <f t="shared" si="2"/>
        <v>0</v>
      </c>
      <c r="G45" s="543">
        <f t="shared" si="3"/>
        <v>0</v>
      </c>
      <c r="H45" s="543">
        <f t="shared" si="4"/>
        <v>0</v>
      </c>
      <c r="I45" s="543">
        <f t="shared" si="5"/>
        <v>0</v>
      </c>
      <c r="J45" s="543">
        <f t="shared" si="6"/>
        <v>0</v>
      </c>
      <c r="K45" s="543">
        <f t="shared" si="7"/>
        <v>0</v>
      </c>
      <c r="L45" s="543">
        <f t="shared" si="8"/>
        <v>0</v>
      </c>
      <c r="M45" s="543">
        <f t="shared" si="9"/>
        <v>0</v>
      </c>
      <c r="N45" s="543">
        <f t="shared" si="10"/>
        <v>0</v>
      </c>
      <c r="O45" s="543">
        <f t="shared" si="11"/>
        <v>0</v>
      </c>
      <c r="P45" s="543">
        <f t="shared" si="12"/>
        <v>0</v>
      </c>
      <c r="Q45" s="543">
        <f t="shared" si="13"/>
        <v>0</v>
      </c>
      <c r="R45" s="543">
        <f t="shared" si="14"/>
        <v>0</v>
      </c>
      <c r="S45" s="543">
        <f t="shared" si="15"/>
        <v>0</v>
      </c>
      <c r="T45" s="543">
        <f t="shared" si="16"/>
        <v>0</v>
      </c>
      <c r="U45" s="543">
        <f t="shared" si="17"/>
        <v>0</v>
      </c>
      <c r="V45" s="543">
        <f t="shared" si="18"/>
        <v>0</v>
      </c>
      <c r="W45" s="348">
        <f t="shared" si="19"/>
        <v>0</v>
      </c>
      <c r="X45" s="507">
        <f>'t1'!N45</f>
        <v>0</v>
      </c>
      <c r="AH45" s="172"/>
      <c r="AI45" s="172"/>
      <c r="AJ45" s="172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348">
        <f t="shared" si="20"/>
        <v>0</v>
      </c>
      <c r="BC45" s="507">
        <f>'t1'!AS45</f>
        <v>0</v>
      </c>
    </row>
    <row r="46" spans="1:55" ht="12.75" customHeight="1">
      <c r="A46" s="146" t="str">
        <f>'t1'!A46</f>
        <v>POSIZIONE ECONOMICA A2</v>
      </c>
      <c r="B46" s="181" t="str">
        <f>'t1'!B46</f>
        <v>025000</v>
      </c>
      <c r="C46" s="542">
        <f t="shared" si="21"/>
        <v>0</v>
      </c>
      <c r="D46" s="542">
        <f t="shared" si="0"/>
        <v>0</v>
      </c>
      <c r="E46" s="542">
        <f t="shared" si="1"/>
        <v>0</v>
      </c>
      <c r="F46" s="543">
        <f t="shared" si="2"/>
        <v>0</v>
      </c>
      <c r="G46" s="543">
        <f t="shared" si="3"/>
        <v>0</v>
      </c>
      <c r="H46" s="543">
        <f t="shared" si="4"/>
        <v>0</v>
      </c>
      <c r="I46" s="543">
        <f t="shared" si="5"/>
        <v>0</v>
      </c>
      <c r="J46" s="543">
        <f t="shared" si="6"/>
        <v>0</v>
      </c>
      <c r="K46" s="543">
        <f t="shared" si="7"/>
        <v>0</v>
      </c>
      <c r="L46" s="543">
        <f t="shared" si="8"/>
        <v>0</v>
      </c>
      <c r="M46" s="543">
        <f t="shared" si="9"/>
        <v>0</v>
      </c>
      <c r="N46" s="543">
        <f t="shared" si="10"/>
        <v>0</v>
      </c>
      <c r="O46" s="543">
        <f t="shared" si="11"/>
        <v>0</v>
      </c>
      <c r="P46" s="543">
        <f t="shared" si="12"/>
        <v>0</v>
      </c>
      <c r="Q46" s="543">
        <f t="shared" si="13"/>
        <v>0</v>
      </c>
      <c r="R46" s="543">
        <f t="shared" si="14"/>
        <v>0</v>
      </c>
      <c r="S46" s="543">
        <f t="shared" si="15"/>
        <v>0</v>
      </c>
      <c r="T46" s="543">
        <f t="shared" si="16"/>
        <v>0</v>
      </c>
      <c r="U46" s="543">
        <f t="shared" si="17"/>
        <v>0</v>
      </c>
      <c r="V46" s="543">
        <f t="shared" si="18"/>
        <v>0</v>
      </c>
      <c r="W46" s="348">
        <f t="shared" si="19"/>
        <v>0</v>
      </c>
      <c r="X46" s="507">
        <f>'t1'!N46</f>
        <v>0</v>
      </c>
      <c r="AH46" s="172"/>
      <c r="AI46" s="172"/>
      <c r="AJ46" s="172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348">
        <f t="shared" si="20"/>
        <v>0</v>
      </c>
      <c r="BC46" s="507">
        <f>'t1'!AS46</f>
        <v>0</v>
      </c>
    </row>
    <row r="47" spans="1:55" ht="12.75" customHeight="1">
      <c r="A47" s="146" t="str">
        <f>'t1'!A47</f>
        <v>POSIZIONE ECONOMICA DI ACCESSO A1</v>
      </c>
      <c r="B47" s="181" t="str">
        <f>'t1'!B47</f>
        <v>053000</v>
      </c>
      <c r="C47" s="542">
        <f t="shared" si="21"/>
        <v>0</v>
      </c>
      <c r="D47" s="542">
        <f t="shared" si="0"/>
        <v>0</v>
      </c>
      <c r="E47" s="542">
        <f t="shared" si="1"/>
        <v>0</v>
      </c>
      <c r="F47" s="543">
        <f t="shared" si="2"/>
        <v>0</v>
      </c>
      <c r="G47" s="543">
        <f t="shared" si="3"/>
        <v>0</v>
      </c>
      <c r="H47" s="543">
        <f t="shared" si="4"/>
        <v>0</v>
      </c>
      <c r="I47" s="543">
        <f t="shared" si="5"/>
        <v>0</v>
      </c>
      <c r="J47" s="543">
        <f t="shared" si="6"/>
        <v>0</v>
      </c>
      <c r="K47" s="543">
        <f t="shared" si="7"/>
        <v>0</v>
      </c>
      <c r="L47" s="543">
        <f t="shared" si="8"/>
        <v>0</v>
      </c>
      <c r="M47" s="543">
        <f t="shared" si="9"/>
        <v>0</v>
      </c>
      <c r="N47" s="543">
        <f t="shared" si="10"/>
        <v>0</v>
      </c>
      <c r="O47" s="543">
        <f t="shared" si="11"/>
        <v>0</v>
      </c>
      <c r="P47" s="543">
        <f t="shared" si="12"/>
        <v>0</v>
      </c>
      <c r="Q47" s="543">
        <f t="shared" si="13"/>
        <v>0</v>
      </c>
      <c r="R47" s="543">
        <f t="shared" si="14"/>
        <v>0</v>
      </c>
      <c r="S47" s="543">
        <f t="shared" si="15"/>
        <v>0</v>
      </c>
      <c r="T47" s="543">
        <f t="shared" si="16"/>
        <v>0</v>
      </c>
      <c r="U47" s="543">
        <f t="shared" si="17"/>
        <v>0</v>
      </c>
      <c r="V47" s="543">
        <f t="shared" si="18"/>
        <v>0</v>
      </c>
      <c r="W47" s="348">
        <f t="shared" si="19"/>
        <v>0</v>
      </c>
      <c r="X47" s="507">
        <f>'t1'!N47</f>
        <v>0</v>
      </c>
      <c r="AH47" s="172"/>
      <c r="AI47" s="172"/>
      <c r="AJ47" s="172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348">
        <f t="shared" si="20"/>
        <v>0</v>
      </c>
      <c r="BC47" s="507">
        <f>'t1'!AS47</f>
        <v>0</v>
      </c>
    </row>
    <row r="48" spans="1:55" ht="12.75" customHeight="1">
      <c r="A48" s="146" t="str">
        <f>'t1'!A48</f>
        <v>CONTRATTISTI (a)</v>
      </c>
      <c r="B48" s="181" t="str">
        <f>'t1'!B48</f>
        <v>000061</v>
      </c>
      <c r="C48" s="542">
        <f t="shared" si="21"/>
        <v>0</v>
      </c>
      <c r="D48" s="542">
        <f t="shared" si="0"/>
        <v>0</v>
      </c>
      <c r="E48" s="542">
        <f t="shared" si="1"/>
        <v>0</v>
      </c>
      <c r="F48" s="543">
        <f t="shared" si="2"/>
        <v>0</v>
      </c>
      <c r="G48" s="543">
        <f t="shared" si="3"/>
        <v>0</v>
      </c>
      <c r="H48" s="543">
        <f t="shared" si="4"/>
        <v>0</v>
      </c>
      <c r="I48" s="543">
        <f t="shared" si="5"/>
        <v>0</v>
      </c>
      <c r="J48" s="543">
        <f t="shared" si="6"/>
        <v>0</v>
      </c>
      <c r="K48" s="543">
        <f t="shared" si="7"/>
        <v>0</v>
      </c>
      <c r="L48" s="543">
        <f t="shared" si="8"/>
        <v>0</v>
      </c>
      <c r="M48" s="543">
        <f t="shared" si="9"/>
        <v>0</v>
      </c>
      <c r="N48" s="543">
        <f t="shared" si="10"/>
        <v>0</v>
      </c>
      <c r="O48" s="543">
        <f t="shared" si="11"/>
        <v>0</v>
      </c>
      <c r="P48" s="543">
        <f t="shared" si="12"/>
        <v>0</v>
      </c>
      <c r="Q48" s="543">
        <f t="shared" si="13"/>
        <v>0</v>
      </c>
      <c r="R48" s="543">
        <f t="shared" si="14"/>
        <v>0</v>
      </c>
      <c r="S48" s="543">
        <f t="shared" si="15"/>
        <v>0</v>
      </c>
      <c r="T48" s="543">
        <f t="shared" si="16"/>
        <v>0</v>
      </c>
      <c r="U48" s="543">
        <f t="shared" si="17"/>
        <v>0</v>
      </c>
      <c r="V48" s="543">
        <f t="shared" si="18"/>
        <v>0</v>
      </c>
      <c r="W48" s="348">
        <f>SUM(C48:V48)</f>
        <v>0</v>
      </c>
      <c r="X48" s="507">
        <f>'t1'!N48</f>
        <v>0</v>
      </c>
      <c r="AH48" s="172"/>
      <c r="AI48" s="172"/>
      <c r="AJ48" s="172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348">
        <f>SUM(AH48:BA48)</f>
        <v>0</v>
      </c>
      <c r="BC48" s="507">
        <f>'t1'!AS48</f>
        <v>0</v>
      </c>
    </row>
    <row r="49" spans="1:55" ht="12.75" customHeight="1" thickBot="1">
      <c r="A49" s="146" t="str">
        <f>'t1'!A49</f>
        <v>COLLABORATORE A T.D. ART. 90 TUEL (b)</v>
      </c>
      <c r="B49" s="181" t="str">
        <f>'t1'!B49</f>
        <v>000096</v>
      </c>
      <c r="C49" s="542">
        <f t="shared" si="21"/>
        <v>0</v>
      </c>
      <c r="D49" s="542">
        <f t="shared" si="0"/>
        <v>0</v>
      </c>
      <c r="E49" s="542">
        <f t="shared" si="1"/>
        <v>0</v>
      </c>
      <c r="F49" s="543">
        <f t="shared" si="2"/>
        <v>0</v>
      </c>
      <c r="G49" s="543">
        <f t="shared" si="3"/>
        <v>0</v>
      </c>
      <c r="H49" s="543">
        <f t="shared" si="4"/>
        <v>0</v>
      </c>
      <c r="I49" s="543">
        <f t="shared" si="5"/>
        <v>0</v>
      </c>
      <c r="J49" s="543">
        <f t="shared" si="6"/>
        <v>0</v>
      </c>
      <c r="K49" s="543">
        <f t="shared" si="7"/>
        <v>0</v>
      </c>
      <c r="L49" s="543">
        <f t="shared" si="8"/>
        <v>0</v>
      </c>
      <c r="M49" s="543">
        <f t="shared" si="9"/>
        <v>0</v>
      </c>
      <c r="N49" s="543">
        <f t="shared" si="10"/>
        <v>0</v>
      </c>
      <c r="O49" s="543">
        <f t="shared" si="11"/>
        <v>0</v>
      </c>
      <c r="P49" s="543">
        <f t="shared" si="12"/>
        <v>0</v>
      </c>
      <c r="Q49" s="543">
        <f t="shared" si="13"/>
        <v>0</v>
      </c>
      <c r="R49" s="543">
        <f t="shared" si="14"/>
        <v>0</v>
      </c>
      <c r="S49" s="543">
        <f t="shared" si="15"/>
        <v>0</v>
      </c>
      <c r="T49" s="543">
        <f t="shared" si="16"/>
        <v>0</v>
      </c>
      <c r="U49" s="543">
        <f t="shared" si="17"/>
        <v>0</v>
      </c>
      <c r="V49" s="543">
        <f t="shared" si="18"/>
        <v>0</v>
      </c>
      <c r="W49" s="348">
        <f t="shared" si="19"/>
        <v>0</v>
      </c>
      <c r="X49" s="507">
        <f>'t1'!N49</f>
        <v>0</v>
      </c>
      <c r="AH49" s="172"/>
      <c r="AI49" s="172"/>
      <c r="AJ49" s="172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348">
        <f>SUM(AH49:BA49)</f>
        <v>0</v>
      </c>
      <c r="BC49" s="507">
        <f>'t1'!AS49</f>
        <v>0</v>
      </c>
    </row>
    <row r="50" spans="1:55" ht="15" customHeight="1" thickBot="1" thickTop="1">
      <c r="A50" s="155" t="s">
        <v>35</v>
      </c>
      <c r="B50" s="122"/>
      <c r="C50" s="347">
        <f aca="true" t="shared" si="22" ref="C50:W50">SUM(C6:C49)</f>
        <v>18600</v>
      </c>
      <c r="D50" s="347">
        <f t="shared" si="22"/>
        <v>0</v>
      </c>
      <c r="E50" s="347">
        <f t="shared" si="22"/>
        <v>0</v>
      </c>
      <c r="F50" s="347">
        <f t="shared" si="22"/>
        <v>238547</v>
      </c>
      <c r="G50" s="347">
        <f t="shared" si="22"/>
        <v>12211</v>
      </c>
      <c r="H50" s="347">
        <f t="shared" si="22"/>
        <v>59561</v>
      </c>
      <c r="I50" s="347">
        <f t="shared" si="22"/>
        <v>31073</v>
      </c>
      <c r="J50" s="347">
        <f t="shared" si="22"/>
        <v>0</v>
      </c>
      <c r="K50" s="347">
        <f t="shared" si="22"/>
        <v>8123</v>
      </c>
      <c r="L50" s="347">
        <f t="shared" si="22"/>
        <v>0</v>
      </c>
      <c r="M50" s="347">
        <f t="shared" si="22"/>
        <v>37441</v>
      </c>
      <c r="N50" s="347">
        <f t="shared" si="22"/>
        <v>156844</v>
      </c>
      <c r="O50" s="347">
        <f t="shared" si="22"/>
        <v>0</v>
      </c>
      <c r="P50" s="347">
        <f t="shared" si="22"/>
        <v>0</v>
      </c>
      <c r="Q50" s="347">
        <f t="shared" si="22"/>
        <v>0</v>
      </c>
      <c r="R50" s="347">
        <f t="shared" si="22"/>
        <v>0</v>
      </c>
      <c r="S50" s="347">
        <f t="shared" si="22"/>
        <v>0</v>
      </c>
      <c r="T50" s="347">
        <f t="shared" si="22"/>
        <v>1108</v>
      </c>
      <c r="U50" s="347">
        <f t="shared" si="22"/>
        <v>6191</v>
      </c>
      <c r="V50" s="347">
        <f t="shared" si="22"/>
        <v>33481</v>
      </c>
      <c r="W50" s="345">
        <f t="shared" si="22"/>
        <v>603180</v>
      </c>
      <c r="X50" s="507"/>
      <c r="AH50" s="347">
        <f aca="true" t="shared" si="23" ref="AH50:BB50">SUM(AH6:AH49)</f>
        <v>18600</v>
      </c>
      <c r="AI50" s="347">
        <f t="shared" si="23"/>
        <v>0</v>
      </c>
      <c r="AJ50" s="347">
        <f t="shared" si="23"/>
        <v>0</v>
      </c>
      <c r="AK50" s="347">
        <f t="shared" si="23"/>
        <v>238547</v>
      </c>
      <c r="AL50" s="347">
        <f t="shared" si="23"/>
        <v>12211</v>
      </c>
      <c r="AM50" s="347">
        <f t="shared" si="23"/>
        <v>59561</v>
      </c>
      <c r="AN50" s="347">
        <f t="shared" si="23"/>
        <v>31073</v>
      </c>
      <c r="AO50" s="347">
        <f t="shared" si="23"/>
        <v>0</v>
      </c>
      <c r="AP50" s="347">
        <f t="shared" si="23"/>
        <v>8123</v>
      </c>
      <c r="AQ50" s="347">
        <f t="shared" si="23"/>
        <v>0</v>
      </c>
      <c r="AR50" s="347">
        <f t="shared" si="23"/>
        <v>37441</v>
      </c>
      <c r="AS50" s="347">
        <f t="shared" si="23"/>
        <v>156844</v>
      </c>
      <c r="AT50" s="347">
        <f t="shared" si="23"/>
        <v>0</v>
      </c>
      <c r="AU50" s="347">
        <f t="shared" si="23"/>
        <v>0</v>
      </c>
      <c r="AV50" s="347">
        <f t="shared" si="23"/>
        <v>0</v>
      </c>
      <c r="AW50" s="347">
        <f t="shared" si="23"/>
        <v>0</v>
      </c>
      <c r="AX50" s="347">
        <f t="shared" si="23"/>
        <v>0</v>
      </c>
      <c r="AY50" s="347">
        <f t="shared" si="23"/>
        <v>1108</v>
      </c>
      <c r="AZ50" s="347">
        <f t="shared" si="23"/>
        <v>6191</v>
      </c>
      <c r="BA50" s="347">
        <f t="shared" si="23"/>
        <v>33481</v>
      </c>
      <c r="BB50" s="345">
        <f t="shared" si="23"/>
        <v>603180</v>
      </c>
      <c r="BC50" s="507"/>
    </row>
    <row r="51" spans="1:57" ht="11.25">
      <c r="A51" s="25" t="str">
        <f>'t1'!$A$201</f>
        <v>(a) personale a tempo indeterminato al quale viene applicato un contratto di lavoro di tipo privatistico (es.:tipografico,chimico,edile,metalmeccanico,portierato, ecc.)</v>
      </c>
      <c r="W51" s="45"/>
      <c r="X51" s="45"/>
      <c r="Y51" s="45"/>
      <c r="Z51" s="45"/>
      <c r="AA51" s="45"/>
      <c r="BB51" s="45"/>
      <c r="BC51" s="45"/>
      <c r="BD51" s="45"/>
      <c r="BE51" s="45"/>
    </row>
    <row r="52" ht="11.25">
      <c r="A52" s="25" t="str">
        <f>'t1'!$A$202</f>
        <v>(b) cfr." istruzioni generali e specifiche di comparto" e "glossario"</v>
      </c>
    </row>
    <row r="53" spans="1:57" ht="11.25">
      <c r="A53" s="5" t="s">
        <v>128</v>
      </c>
      <c r="B53" s="6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ht="11.25">
      <c r="A54" s="147"/>
    </row>
    <row r="55" ht="11.25">
      <c r="A55" s="147"/>
    </row>
    <row r="56" ht="11.25">
      <c r="A56" s="3"/>
    </row>
  </sheetData>
  <sheetProtection password="EA98" sheet="1" formatColumns="0" selectLockedCells="1"/>
  <conditionalFormatting sqref="A6:W49">
    <cfRule type="expression" priority="2" dxfId="0" stopIfTrue="1">
      <formula>$X6&gt;0</formula>
    </cfRule>
  </conditionalFormatting>
  <conditionalFormatting sqref="AH6:BB49">
    <cfRule type="expression" priority="1" dxfId="0" stopIfTrue="1">
      <formula>$X6&gt;0</formula>
    </cfRule>
  </conditionalFormatting>
  <dataValidations count="1">
    <dataValidation type="whole" allowBlank="1" showInputMessage="1" showErrorMessage="1" errorTitle="ERRORE NEL DATO IMMESSO" error="INSERIRE SOLO NUMERI INTERI" sqref="AH6:BA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fitToHeight="1" fitToWidth="1" horizontalDpi="600" verticalDpi="600" orientation="landscape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N57"/>
  <sheetViews>
    <sheetView showGridLines="0" zoomScalePageLayoutView="0" workbookViewId="0" topLeftCell="A1">
      <pane ySplit="3" topLeftCell="A6" activePane="bottomLeft" state="frozen"/>
      <selection pane="topLeft" activeCell="A2" sqref="A2"/>
      <selection pane="bottomLeft" activeCell="D17" sqref="D17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20.66015625" style="0" customWidth="1"/>
    <col min="5" max="5" width="7.83203125" style="0" customWidth="1"/>
    <col min="6" max="6" width="12.5" style="0" bestFit="1" customWidth="1"/>
    <col min="7" max="7" width="3.5" style="0" hidden="1" customWidth="1"/>
    <col min="8" max="8" width="9.16015625" style="0" customWidth="1"/>
  </cols>
  <sheetData>
    <row r="1" spans="1:14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653"/>
      <c r="C2" s="653"/>
      <c r="D2" s="653"/>
    </row>
    <row r="3" spans="1:4" ht="21.75" customHeight="1" thickBot="1">
      <c r="A3" s="110" t="s">
        <v>71</v>
      </c>
      <c r="B3" s="241" t="s">
        <v>63</v>
      </c>
      <c r="C3" s="544"/>
      <c r="D3" s="242" t="s">
        <v>65</v>
      </c>
    </row>
    <row r="4" spans="1:4" s="112" customFormat="1" ht="23.25" customHeight="1" thickTop="1">
      <c r="A4" s="111" t="s">
        <v>95</v>
      </c>
      <c r="B4" s="162" t="s">
        <v>99</v>
      </c>
      <c r="C4" s="553">
        <f>ROUND(D4,0)</f>
        <v>23353</v>
      </c>
      <c r="D4" s="174">
        <v>23353</v>
      </c>
    </row>
    <row r="5" spans="1:4" s="112" customFormat="1" ht="23.25" customHeight="1">
      <c r="A5" s="115" t="s">
        <v>314</v>
      </c>
      <c r="B5" s="163" t="s">
        <v>111</v>
      </c>
      <c r="C5" s="546">
        <f aca="true" t="shared" si="0" ref="C5:C29">ROUND(D5,0)</f>
        <v>0</v>
      </c>
      <c r="D5" s="174"/>
    </row>
    <row r="6" spans="1:4" s="112" customFormat="1" ht="23.25" customHeight="1">
      <c r="A6" s="115" t="s">
        <v>89</v>
      </c>
      <c r="B6" s="152" t="s">
        <v>112</v>
      </c>
      <c r="C6" s="545">
        <f t="shared" si="0"/>
        <v>87208</v>
      </c>
      <c r="D6" s="174">
        <v>87208</v>
      </c>
    </row>
    <row r="7" spans="1:4" s="112" customFormat="1" ht="23.25" customHeight="1">
      <c r="A7" s="115" t="s">
        <v>93</v>
      </c>
      <c r="B7" s="164" t="s">
        <v>113</v>
      </c>
      <c r="C7" s="546">
        <f t="shared" si="0"/>
        <v>15031</v>
      </c>
      <c r="D7" s="174">
        <v>15031</v>
      </c>
    </row>
    <row r="8" spans="1:4" s="112" customFormat="1" ht="23.25" customHeight="1">
      <c r="A8" s="116" t="s">
        <v>92</v>
      </c>
      <c r="B8" s="152" t="s">
        <v>114</v>
      </c>
      <c r="C8" s="545">
        <f t="shared" si="0"/>
        <v>0</v>
      </c>
      <c r="D8" s="174"/>
    </row>
    <row r="9" spans="1:4" s="112" customFormat="1" ht="23.25" customHeight="1">
      <c r="A9" s="130" t="s">
        <v>91</v>
      </c>
      <c r="B9" s="164" t="s">
        <v>115</v>
      </c>
      <c r="C9" s="546">
        <f t="shared" si="0"/>
        <v>0</v>
      </c>
      <c r="D9" s="175"/>
    </row>
    <row r="10" spans="1:4" s="112" customFormat="1" ht="23.25" customHeight="1">
      <c r="A10" s="165" t="s">
        <v>315</v>
      </c>
      <c r="B10" s="152" t="s">
        <v>103</v>
      </c>
      <c r="C10" s="545">
        <f t="shared" si="0"/>
        <v>0</v>
      </c>
      <c r="D10" s="174"/>
    </row>
    <row r="11" spans="1:4" s="112" customFormat="1" ht="23.25" customHeight="1">
      <c r="A11" s="116" t="s">
        <v>116</v>
      </c>
      <c r="B11" s="151" t="s">
        <v>117</v>
      </c>
      <c r="C11" s="545">
        <f t="shared" si="0"/>
        <v>24442</v>
      </c>
      <c r="D11" s="174">
        <v>24442</v>
      </c>
    </row>
    <row r="12" spans="1:4" s="112" customFormat="1" ht="23.25" customHeight="1">
      <c r="A12" s="116" t="s">
        <v>20</v>
      </c>
      <c r="B12" s="151" t="s">
        <v>119</v>
      </c>
      <c r="C12" s="545">
        <f t="shared" si="0"/>
        <v>45539</v>
      </c>
      <c r="D12" s="174">
        <v>45539</v>
      </c>
    </row>
    <row r="13" spans="1:4" s="112" customFormat="1" ht="23.25" customHeight="1">
      <c r="A13" s="116" t="s">
        <v>316</v>
      </c>
      <c r="B13" s="152" t="s">
        <v>132</v>
      </c>
      <c r="C13" s="545">
        <f t="shared" si="0"/>
        <v>11876</v>
      </c>
      <c r="D13" s="174">
        <v>11876</v>
      </c>
    </row>
    <row r="14" spans="1:4" s="112" customFormat="1" ht="23.25" customHeight="1">
      <c r="A14" s="116" t="s">
        <v>14</v>
      </c>
      <c r="B14" s="152" t="s">
        <v>15</v>
      </c>
      <c r="C14" s="545">
        <f t="shared" si="0"/>
        <v>21646</v>
      </c>
      <c r="D14" s="174">
        <v>21646</v>
      </c>
    </row>
    <row r="15" spans="1:4" s="112" customFormat="1" ht="23.25" customHeight="1">
      <c r="A15" s="130" t="s">
        <v>67</v>
      </c>
      <c r="B15" s="164" t="s">
        <v>118</v>
      </c>
      <c r="C15" s="546">
        <f t="shared" si="0"/>
        <v>368</v>
      </c>
      <c r="D15" s="175">
        <v>368</v>
      </c>
    </row>
    <row r="16" spans="1:4" s="112" customFormat="1" ht="23.25" customHeight="1">
      <c r="A16" s="165" t="s">
        <v>317</v>
      </c>
      <c r="B16" s="163" t="s">
        <v>100</v>
      </c>
      <c r="C16" s="547">
        <f t="shared" si="0"/>
        <v>15603</v>
      </c>
      <c r="D16" s="175">
        <v>15603</v>
      </c>
    </row>
    <row r="17" spans="1:4" s="112" customFormat="1" ht="23.25" customHeight="1">
      <c r="A17" s="117" t="s">
        <v>318</v>
      </c>
      <c r="B17" s="152" t="s">
        <v>101</v>
      </c>
      <c r="C17" s="545">
        <f t="shared" si="0"/>
        <v>0</v>
      </c>
      <c r="D17" s="174"/>
    </row>
    <row r="18" spans="1:4" s="114" customFormat="1" ht="23.25" customHeight="1">
      <c r="A18" s="113" t="s">
        <v>90</v>
      </c>
      <c r="B18" s="151" t="s">
        <v>110</v>
      </c>
      <c r="C18" s="545">
        <f t="shared" si="0"/>
        <v>18636</v>
      </c>
      <c r="D18" s="175">
        <v>18636</v>
      </c>
    </row>
    <row r="19" spans="1:4" s="114" customFormat="1" ht="23.25" customHeight="1">
      <c r="A19" s="506" t="s">
        <v>466</v>
      </c>
      <c r="B19" s="499" t="s">
        <v>465</v>
      </c>
      <c r="C19" s="548">
        <f t="shared" si="0"/>
        <v>238</v>
      </c>
      <c r="D19" s="174">
        <v>238</v>
      </c>
    </row>
    <row r="20" spans="1:7" s="5" customFormat="1" ht="23.25" customHeight="1">
      <c r="A20" s="111" t="s">
        <v>319</v>
      </c>
      <c r="B20" s="152" t="s">
        <v>106</v>
      </c>
      <c r="C20" s="545">
        <f t="shared" si="0"/>
        <v>816010</v>
      </c>
      <c r="D20" s="174">
        <v>816010</v>
      </c>
      <c r="G20" s="496" t="s">
        <v>462</v>
      </c>
    </row>
    <row r="21" spans="1:7" s="114" customFormat="1" ht="23.25" customHeight="1">
      <c r="A21" s="111" t="s">
        <v>320</v>
      </c>
      <c r="B21" s="164" t="s">
        <v>107</v>
      </c>
      <c r="C21" s="546">
        <f t="shared" si="0"/>
        <v>275045</v>
      </c>
      <c r="D21" s="174">
        <v>275045</v>
      </c>
      <c r="G21" s="497" t="s">
        <v>463</v>
      </c>
    </row>
    <row r="22" spans="1:7" s="114" customFormat="1" ht="23.25" customHeight="1">
      <c r="A22" s="111" t="s">
        <v>66</v>
      </c>
      <c r="B22" s="152" t="s">
        <v>108</v>
      </c>
      <c r="C22" s="545">
        <f t="shared" si="0"/>
        <v>278798</v>
      </c>
      <c r="D22" s="174">
        <v>278798</v>
      </c>
      <c r="F22" s="495" t="s">
        <v>464</v>
      </c>
      <c r="G22" s="498">
        <v>2</v>
      </c>
    </row>
    <row r="23" spans="1:4" s="114" customFormat="1" ht="23.25" customHeight="1">
      <c r="A23" s="111" t="s">
        <v>321</v>
      </c>
      <c r="B23" s="164" t="s">
        <v>102</v>
      </c>
      <c r="C23" s="546">
        <f t="shared" si="0"/>
        <v>0</v>
      </c>
      <c r="D23" s="174"/>
    </row>
    <row r="24" spans="1:4" s="114" customFormat="1" ht="23.25" customHeight="1">
      <c r="A24" s="166" t="s">
        <v>322</v>
      </c>
      <c r="B24" s="152" t="s">
        <v>104</v>
      </c>
      <c r="C24" s="549">
        <f t="shared" si="0"/>
        <v>0</v>
      </c>
      <c r="D24" s="176"/>
    </row>
    <row r="25" spans="1:4" s="114" customFormat="1" ht="23.25" customHeight="1">
      <c r="A25" s="167" t="s">
        <v>424</v>
      </c>
      <c r="B25" s="151" t="s">
        <v>105</v>
      </c>
      <c r="C25" s="550">
        <f t="shared" si="0"/>
        <v>0</v>
      </c>
      <c r="D25" s="176"/>
    </row>
    <row r="26" spans="1:4" s="114" customFormat="1" ht="23.25" customHeight="1">
      <c r="A26" s="167" t="s">
        <v>425</v>
      </c>
      <c r="B26" s="151" t="s">
        <v>426</v>
      </c>
      <c r="C26" s="550">
        <f t="shared" si="0"/>
        <v>12866</v>
      </c>
      <c r="D26" s="176">
        <v>12866</v>
      </c>
    </row>
    <row r="27" spans="1:4" s="114" customFormat="1" ht="23.25" customHeight="1">
      <c r="A27" s="473" t="s">
        <v>436</v>
      </c>
      <c r="B27" s="151" t="s">
        <v>375</v>
      </c>
      <c r="C27" s="550">
        <f t="shared" si="0"/>
        <v>0</v>
      </c>
      <c r="D27" s="176"/>
    </row>
    <row r="28" spans="1:4" s="114" customFormat="1" ht="23.25" customHeight="1">
      <c r="A28" s="472" t="s">
        <v>435</v>
      </c>
      <c r="B28" s="152" t="s">
        <v>109</v>
      </c>
      <c r="C28" s="551">
        <f t="shared" si="0"/>
        <v>0</v>
      </c>
      <c r="D28" s="175"/>
    </row>
    <row r="29" spans="1:4" s="114" customFormat="1" ht="23.25" customHeight="1" thickBot="1">
      <c r="A29" s="475" t="s">
        <v>437</v>
      </c>
      <c r="B29" s="153" t="s">
        <v>427</v>
      </c>
      <c r="C29" s="552">
        <f t="shared" si="0"/>
        <v>67821</v>
      </c>
      <c r="D29" s="177">
        <v>67821</v>
      </c>
    </row>
    <row r="30" spans="1:4" s="114" customFormat="1" ht="15" customHeight="1" thickBot="1">
      <c r="A30" s="652" t="str">
        <f>IF(G22=1,"ATTENZIONE è stata dichiarata IRAP commerciale. Controllare l'importo inserito!"," ")</f>
        <v> </v>
      </c>
      <c r="B30" s="652"/>
      <c r="C30" s="652"/>
      <c r="D30" s="652"/>
    </row>
    <row r="31" spans="1:4" s="114" customFormat="1" ht="15" customHeight="1">
      <c r="A31" s="657" t="s">
        <v>440</v>
      </c>
      <c r="B31" s="658"/>
      <c r="C31" s="658"/>
      <c r="D31" s="659"/>
    </row>
    <row r="32" spans="1:8" s="114" customFormat="1" ht="94.5" customHeight="1" thickBot="1">
      <c r="A32" s="654" t="s">
        <v>504</v>
      </c>
      <c r="B32" s="655"/>
      <c r="C32" s="655"/>
      <c r="D32" s="656"/>
      <c r="E32" s="650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651"/>
      <c r="G32" s="651"/>
      <c r="H32" s="651"/>
    </row>
    <row r="33" spans="1:4" s="114" customFormat="1" ht="15" customHeight="1" thickBot="1">
      <c r="A33" s="652">
        <f>IF(LEN(A35)&gt;1000,"IL NUMERO MASSIMO DI CARATTERI CONSENTITI NEL CAMPO NOTE SOTTOSTANTE E' DI 1000","")</f>
      </c>
      <c r="B33" s="652"/>
      <c r="C33" s="652"/>
      <c r="D33" s="652"/>
    </row>
    <row r="34" spans="1:4" s="114" customFormat="1" ht="15" customHeight="1">
      <c r="A34" s="657" t="s">
        <v>441</v>
      </c>
      <c r="B34" s="658"/>
      <c r="C34" s="658"/>
      <c r="D34" s="659"/>
    </row>
    <row r="35" spans="1:8" s="114" customFormat="1" ht="94.5" customHeight="1" thickBot="1">
      <c r="A35" s="654" t="s">
        <v>505</v>
      </c>
      <c r="B35" s="655"/>
      <c r="C35" s="655"/>
      <c r="D35" s="656"/>
      <c r="E35" s="650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651"/>
      <c r="G35" s="651"/>
      <c r="H35" s="651"/>
    </row>
    <row r="36" spans="1:3" s="114" customFormat="1" ht="23.25" customHeight="1">
      <c r="A36" s="5" t="s">
        <v>438</v>
      </c>
      <c r="B36"/>
      <c r="C36"/>
    </row>
    <row r="37" spans="1:4" ht="25.5" customHeight="1">
      <c r="A37" s="660" t="s">
        <v>451</v>
      </c>
      <c r="B37" s="660"/>
      <c r="C37" s="660"/>
      <c r="D37" s="660"/>
    </row>
    <row r="38" spans="1:4" ht="25.5" customHeight="1">
      <c r="A38" s="660" t="s">
        <v>452</v>
      </c>
      <c r="B38" s="660"/>
      <c r="C38" s="660"/>
      <c r="D38" s="660"/>
    </row>
    <row r="57" ht="10.5">
      <c r="A57" s="474"/>
    </row>
  </sheetData>
  <sheetProtection password="EA98" sheet="1" formatColumns="0" selectLockedCells="1"/>
  <mergeCells count="12">
    <mergeCell ref="A38:D38"/>
    <mergeCell ref="A1:D1"/>
    <mergeCell ref="A34:D34"/>
    <mergeCell ref="A35:D35"/>
    <mergeCell ref="A37:D37"/>
    <mergeCell ref="E32:H32"/>
    <mergeCell ref="E35:H35"/>
    <mergeCell ref="A30:D30"/>
    <mergeCell ref="A33:D33"/>
    <mergeCell ref="B2:D2"/>
    <mergeCell ref="A32:D32"/>
    <mergeCell ref="A31:D31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fitToHeight="1" fitToWidth="1" horizontalDpi="600" verticalDpi="600" orientation="landscape" paperSize="9" scale="57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4"/>
  <dimension ref="A1:U51"/>
  <sheetViews>
    <sheetView showGridLines="0" zoomScalePageLayoutView="0" workbookViewId="0" topLeftCell="A16">
      <selection activeCell="E8" sqref="E8"/>
    </sheetView>
  </sheetViews>
  <sheetFormatPr defaultColWidth="9.33203125" defaultRowHeight="10.5"/>
  <cols>
    <col min="1" max="1" width="63.83203125" style="279" customWidth="1"/>
    <col min="2" max="3" width="10.5" style="279" hidden="1" customWidth="1"/>
    <col min="4" max="4" width="11.5" style="289" bestFit="1" customWidth="1"/>
    <col min="5" max="5" width="20.66015625" style="279" customWidth="1"/>
    <col min="6" max="6" width="2.83203125" style="279" customWidth="1"/>
    <col min="7" max="7" width="60.83203125" style="279" customWidth="1"/>
    <col min="8" max="9" width="12.66015625" style="279" hidden="1" customWidth="1"/>
    <col min="10" max="10" width="11.66015625" style="279" customWidth="1"/>
    <col min="11" max="11" width="19.83203125" style="279" customWidth="1"/>
    <col min="12" max="16" width="8.33203125" style="279" hidden="1" customWidth="1"/>
    <col min="17" max="16384" width="9.33203125" style="279" customWidth="1"/>
  </cols>
  <sheetData>
    <row r="1" spans="1:17" s="278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299" t="s">
        <v>225</v>
      </c>
      <c r="M1" s="277"/>
      <c r="N1" s="277"/>
      <c r="O1" s="277"/>
      <c r="Q1" s="279"/>
    </row>
    <row r="2" spans="4:11" ht="42" customHeight="1" thickBot="1">
      <c r="D2" s="279"/>
      <c r="G2" s="676"/>
      <c r="H2" s="676"/>
      <c r="I2" s="676"/>
      <c r="J2" s="676"/>
      <c r="K2" s="676"/>
    </row>
    <row r="3" spans="1:16" ht="25.5" customHeight="1" thickBot="1">
      <c r="A3" s="677"/>
      <c r="B3" s="678"/>
      <c r="C3" s="678"/>
      <c r="D3" s="678"/>
      <c r="E3" s="678"/>
      <c r="F3" s="678"/>
      <c r="G3" s="678"/>
      <c r="H3" s="678"/>
      <c r="I3" s="678"/>
      <c r="J3" s="679"/>
      <c r="K3" s="450"/>
      <c r="L3" s="680" t="s">
        <v>455</v>
      </c>
      <c r="M3" s="681"/>
      <c r="N3" s="681"/>
      <c r="O3" s="681"/>
      <c r="P3" s="682"/>
    </row>
    <row r="4" spans="1:21" ht="25.5" customHeight="1">
      <c r="A4" s="560" t="s">
        <v>16</v>
      </c>
      <c r="B4" s="561"/>
      <c r="C4" s="561"/>
      <c r="D4" s="280"/>
      <c r="E4" s="281"/>
      <c r="F4" s="282"/>
      <c r="G4" s="560" t="s">
        <v>17</v>
      </c>
      <c r="H4" s="561"/>
      <c r="I4" s="561"/>
      <c r="J4" s="283"/>
      <c r="K4" s="284"/>
      <c r="L4" s="683" t="str">
        <f>IF(E37=K37,"OK","attenzione, il totale delle risorse non coincide con il totale degli impieghi")</f>
        <v>attenzione, il totale delle risorse non coincide con il totale degli impieghi</v>
      </c>
      <c r="M4" s="684"/>
      <c r="N4" s="684"/>
      <c r="O4" s="684"/>
      <c r="P4" s="685"/>
      <c r="Q4" s="290"/>
      <c r="R4" s="292"/>
      <c r="S4" s="292"/>
      <c r="T4" s="292"/>
      <c r="U4" s="292"/>
    </row>
    <row r="5" spans="1:21" ht="18" customHeight="1">
      <c r="A5" s="285" t="s">
        <v>71</v>
      </c>
      <c r="B5" s="464"/>
      <c r="C5" s="464"/>
      <c r="D5" s="168" t="s">
        <v>72</v>
      </c>
      <c r="E5" s="286" t="s">
        <v>135</v>
      </c>
      <c r="F5" s="131"/>
      <c r="G5" s="285" t="s">
        <v>71</v>
      </c>
      <c r="H5" s="466"/>
      <c r="I5" s="466"/>
      <c r="J5" s="128" t="s">
        <v>72</v>
      </c>
      <c r="K5" s="287" t="s">
        <v>135</v>
      </c>
      <c r="L5" s="665"/>
      <c r="M5" s="666"/>
      <c r="N5" s="666"/>
      <c r="O5" s="666"/>
      <c r="P5" s="686"/>
      <c r="Q5" s="292"/>
      <c r="R5" s="292"/>
      <c r="S5" s="292"/>
      <c r="T5" s="292"/>
      <c r="U5" s="292"/>
    </row>
    <row r="6" spans="1:21" ht="30" customHeight="1">
      <c r="A6" s="690" t="s">
        <v>384</v>
      </c>
      <c r="B6" s="691"/>
      <c r="C6" s="691"/>
      <c r="D6" s="691"/>
      <c r="E6" s="692"/>
      <c r="F6" s="131"/>
      <c r="G6" s="693" t="s">
        <v>483</v>
      </c>
      <c r="H6" s="694"/>
      <c r="I6" s="694"/>
      <c r="J6" s="694"/>
      <c r="K6" s="695"/>
      <c r="L6" s="665"/>
      <c r="M6" s="666"/>
      <c r="N6" s="666"/>
      <c r="O6" s="666"/>
      <c r="P6" s="686"/>
      <c r="Q6" s="292"/>
      <c r="R6" s="292"/>
      <c r="S6" s="292"/>
      <c r="T6" s="292"/>
      <c r="U6" s="292"/>
    </row>
    <row r="7" spans="1:21" ht="15" customHeight="1">
      <c r="A7" s="146" t="s">
        <v>324</v>
      </c>
      <c r="B7" s="127">
        <v>8</v>
      </c>
      <c r="C7" s="127">
        <v>7</v>
      </c>
      <c r="D7" s="128" t="s">
        <v>217</v>
      </c>
      <c r="E7" s="243">
        <v>114009</v>
      </c>
      <c r="F7" s="282"/>
      <c r="G7" s="146" t="s">
        <v>18</v>
      </c>
      <c r="H7" s="127">
        <v>8</v>
      </c>
      <c r="I7" s="127">
        <v>41</v>
      </c>
      <c r="J7" s="128" t="s">
        <v>346</v>
      </c>
      <c r="K7" s="244">
        <v>209149</v>
      </c>
      <c r="L7" s="665"/>
      <c r="M7" s="666"/>
      <c r="N7" s="666"/>
      <c r="O7" s="666"/>
      <c r="P7" s="686"/>
      <c r="Q7" s="292"/>
      <c r="R7" s="292"/>
      <c r="S7" s="292"/>
      <c r="T7" s="292"/>
      <c r="U7" s="292"/>
    </row>
    <row r="8" spans="1:21" ht="15" customHeight="1">
      <c r="A8" s="146" t="s">
        <v>325</v>
      </c>
      <c r="B8" s="127">
        <v>8</v>
      </c>
      <c r="C8" s="127">
        <v>7</v>
      </c>
      <c r="D8" s="128" t="s">
        <v>218</v>
      </c>
      <c r="E8" s="243">
        <v>2446</v>
      </c>
      <c r="F8" s="282"/>
      <c r="G8" s="146" t="s">
        <v>19</v>
      </c>
      <c r="H8" s="127">
        <v>8</v>
      </c>
      <c r="I8" s="127">
        <v>41</v>
      </c>
      <c r="J8" s="128" t="s">
        <v>347</v>
      </c>
      <c r="K8" s="446"/>
      <c r="L8" s="665"/>
      <c r="M8" s="666"/>
      <c r="N8" s="666"/>
      <c r="O8" s="666"/>
      <c r="P8" s="686"/>
      <c r="Q8" s="292"/>
      <c r="R8" s="292"/>
      <c r="S8" s="292"/>
      <c r="T8" s="292"/>
      <c r="U8" s="292"/>
    </row>
    <row r="9" spans="1:21" ht="15" customHeight="1" thickBot="1">
      <c r="A9" s="146" t="s">
        <v>326</v>
      </c>
      <c r="B9" s="127">
        <v>8</v>
      </c>
      <c r="C9" s="127">
        <v>7</v>
      </c>
      <c r="D9" s="128" t="s">
        <v>336</v>
      </c>
      <c r="E9" s="243">
        <v>6434</v>
      </c>
      <c r="F9" s="282"/>
      <c r="G9" s="468" t="s">
        <v>484</v>
      </c>
      <c r="H9" s="465"/>
      <c r="I9" s="465"/>
      <c r="J9" s="562"/>
      <c r="K9" s="447">
        <f>SUM(K7:K8)</f>
        <v>209149</v>
      </c>
      <c r="L9" s="665"/>
      <c r="M9" s="666"/>
      <c r="N9" s="666"/>
      <c r="O9" s="666"/>
      <c r="P9" s="686"/>
      <c r="Q9" s="292"/>
      <c r="R9" s="292"/>
      <c r="S9" s="292"/>
      <c r="T9" s="292"/>
      <c r="U9" s="292"/>
    </row>
    <row r="10" spans="1:21" ht="15" customHeight="1">
      <c r="A10" s="146" t="s">
        <v>327</v>
      </c>
      <c r="B10" s="127">
        <v>8</v>
      </c>
      <c r="C10" s="127">
        <v>7</v>
      </c>
      <c r="D10" s="128" t="s">
        <v>337</v>
      </c>
      <c r="E10" s="243">
        <v>7841</v>
      </c>
      <c r="F10" s="282"/>
      <c r="G10" s="696" t="s">
        <v>485</v>
      </c>
      <c r="H10" s="697"/>
      <c r="I10" s="697"/>
      <c r="J10" s="697"/>
      <c r="K10" s="698"/>
      <c r="L10" s="665"/>
      <c r="M10" s="666"/>
      <c r="N10" s="666"/>
      <c r="O10" s="666"/>
      <c r="P10" s="686"/>
      <c r="Q10" s="292"/>
      <c r="R10" s="292"/>
      <c r="S10" s="292"/>
      <c r="T10" s="292"/>
      <c r="U10" s="292"/>
    </row>
    <row r="11" spans="1:21" ht="15" customHeight="1">
      <c r="A11" s="146" t="s">
        <v>328</v>
      </c>
      <c r="B11" s="127">
        <v>8</v>
      </c>
      <c r="C11" s="127">
        <v>7</v>
      </c>
      <c r="D11" s="128" t="s">
        <v>295</v>
      </c>
      <c r="E11" s="243">
        <v>8656</v>
      </c>
      <c r="F11" s="282"/>
      <c r="G11" s="146" t="s">
        <v>486</v>
      </c>
      <c r="H11" s="127">
        <v>8</v>
      </c>
      <c r="I11" s="127">
        <v>42</v>
      </c>
      <c r="J11" s="128" t="s">
        <v>487</v>
      </c>
      <c r="K11" s="244"/>
      <c r="L11" s="665"/>
      <c r="M11" s="666"/>
      <c r="N11" s="666"/>
      <c r="O11" s="666"/>
      <c r="P11" s="686"/>
      <c r="Q11" s="292"/>
      <c r="R11" s="292"/>
      <c r="S11" s="292"/>
      <c r="T11" s="292"/>
      <c r="U11" s="292"/>
    </row>
    <row r="12" spans="1:21" ht="15" customHeight="1" thickBot="1">
      <c r="A12" s="146" t="s">
        <v>329</v>
      </c>
      <c r="B12" s="127">
        <v>8</v>
      </c>
      <c r="C12" s="127">
        <v>7</v>
      </c>
      <c r="D12" s="128" t="s">
        <v>338</v>
      </c>
      <c r="E12" s="243">
        <v>5920</v>
      </c>
      <c r="F12" s="282"/>
      <c r="G12" s="468" t="s">
        <v>488</v>
      </c>
      <c r="H12" s="465"/>
      <c r="I12" s="465"/>
      <c r="J12" s="448"/>
      <c r="K12" s="447">
        <f>SUM(K11:K11)</f>
        <v>0</v>
      </c>
      <c r="L12" s="665"/>
      <c r="M12" s="666"/>
      <c r="N12" s="666"/>
      <c r="O12" s="666"/>
      <c r="P12" s="686"/>
      <c r="Q12" s="292"/>
      <c r="R12" s="292"/>
      <c r="S12" s="292"/>
      <c r="T12" s="292"/>
      <c r="U12" s="292"/>
    </row>
    <row r="13" spans="1:21" ht="15" customHeight="1">
      <c r="A13" s="146" t="s">
        <v>330</v>
      </c>
      <c r="B13" s="127">
        <v>8</v>
      </c>
      <c r="C13" s="127">
        <v>7</v>
      </c>
      <c r="D13" s="128" t="s">
        <v>220</v>
      </c>
      <c r="E13" s="243"/>
      <c r="F13" s="282"/>
      <c r="G13" s="563"/>
      <c r="H13" s="564"/>
      <c r="I13" s="564"/>
      <c r="J13" s="451"/>
      <c r="K13" s="452"/>
      <c r="L13" s="665"/>
      <c r="M13" s="666"/>
      <c r="N13" s="666"/>
      <c r="O13" s="666"/>
      <c r="P13" s="686"/>
      <c r="Q13" s="292"/>
      <c r="R13" s="292"/>
      <c r="S13" s="292"/>
      <c r="T13" s="292"/>
      <c r="U13" s="292"/>
    </row>
    <row r="14" spans="1:21" ht="15" customHeight="1">
      <c r="A14" s="146" t="s">
        <v>331</v>
      </c>
      <c r="B14" s="127">
        <v>8</v>
      </c>
      <c r="C14" s="127">
        <v>7</v>
      </c>
      <c r="D14" s="128" t="s">
        <v>221</v>
      </c>
      <c r="E14" s="243">
        <v>8996</v>
      </c>
      <c r="F14" s="282"/>
      <c r="G14" s="453"/>
      <c r="H14" s="290"/>
      <c r="I14" s="290"/>
      <c r="J14" s="290"/>
      <c r="K14" s="454"/>
      <c r="L14" s="665"/>
      <c r="M14" s="666"/>
      <c r="N14" s="666"/>
      <c r="O14" s="666"/>
      <c r="P14" s="686"/>
      <c r="Q14" s="292"/>
      <c r="R14" s="292"/>
      <c r="S14" s="292"/>
      <c r="T14" s="292"/>
      <c r="U14" s="292"/>
    </row>
    <row r="15" spans="1:21" ht="15" customHeight="1">
      <c r="A15" s="146" t="s">
        <v>332</v>
      </c>
      <c r="B15" s="127">
        <v>8</v>
      </c>
      <c r="C15" s="127">
        <v>7</v>
      </c>
      <c r="D15" s="128" t="s">
        <v>296</v>
      </c>
      <c r="E15" s="243"/>
      <c r="F15" s="282"/>
      <c r="G15" s="455"/>
      <c r="H15" s="467"/>
      <c r="I15" s="467"/>
      <c r="J15" s="290"/>
      <c r="K15" s="454"/>
      <c r="L15" s="665"/>
      <c r="M15" s="666"/>
      <c r="N15" s="666"/>
      <c r="O15" s="666"/>
      <c r="P15" s="686"/>
      <c r="Q15" s="292"/>
      <c r="R15" s="292"/>
      <c r="S15" s="292"/>
      <c r="T15" s="292"/>
      <c r="U15" s="292"/>
    </row>
    <row r="16" spans="1:21" ht="15" customHeight="1">
      <c r="A16" s="146" t="s">
        <v>333</v>
      </c>
      <c r="B16" s="127">
        <v>8</v>
      </c>
      <c r="C16" s="127">
        <v>7</v>
      </c>
      <c r="D16" s="128" t="s">
        <v>223</v>
      </c>
      <c r="E16" s="243"/>
      <c r="F16" s="282"/>
      <c r="G16" s="453"/>
      <c r="H16" s="290"/>
      <c r="I16" s="290"/>
      <c r="J16" s="290"/>
      <c r="K16" s="454"/>
      <c r="L16" s="665"/>
      <c r="M16" s="666"/>
      <c r="N16" s="666"/>
      <c r="O16" s="666"/>
      <c r="P16" s="686"/>
      <c r="Q16" s="292"/>
      <c r="R16" s="292"/>
      <c r="S16" s="292"/>
      <c r="T16" s="292"/>
      <c r="U16" s="292"/>
    </row>
    <row r="17" spans="1:21" ht="15" customHeight="1">
      <c r="A17" s="146" t="s">
        <v>334</v>
      </c>
      <c r="B17" s="127">
        <v>8</v>
      </c>
      <c r="C17" s="127">
        <v>7</v>
      </c>
      <c r="D17" s="128" t="s">
        <v>162</v>
      </c>
      <c r="E17" s="243"/>
      <c r="F17" s="282"/>
      <c r="G17" s="453"/>
      <c r="H17" s="290"/>
      <c r="I17" s="290"/>
      <c r="J17" s="290"/>
      <c r="K17" s="454"/>
      <c r="L17" s="665"/>
      <c r="M17" s="666"/>
      <c r="N17" s="666"/>
      <c r="O17" s="666"/>
      <c r="P17" s="686"/>
      <c r="Q17" s="292"/>
      <c r="R17" s="292"/>
      <c r="S17" s="292"/>
      <c r="T17" s="292"/>
      <c r="U17" s="292"/>
    </row>
    <row r="18" spans="1:21" ht="15" customHeight="1" thickBot="1">
      <c r="A18" s="146" t="s">
        <v>335</v>
      </c>
      <c r="B18" s="127">
        <v>8</v>
      </c>
      <c r="C18" s="127">
        <v>7</v>
      </c>
      <c r="D18" s="128" t="s">
        <v>294</v>
      </c>
      <c r="E18" s="243">
        <v>13428</v>
      </c>
      <c r="F18" s="282"/>
      <c r="G18" s="453"/>
      <c r="H18" s="290"/>
      <c r="I18" s="290"/>
      <c r="J18" s="290"/>
      <c r="K18" s="454"/>
      <c r="L18" s="687"/>
      <c r="M18" s="688"/>
      <c r="N18" s="688"/>
      <c r="O18" s="688"/>
      <c r="P18" s="689"/>
      <c r="Q18" s="292"/>
      <c r="R18" s="292"/>
      <c r="S18" s="292"/>
      <c r="T18" s="292"/>
      <c r="U18" s="292"/>
    </row>
    <row r="19" spans="1:21" ht="15" customHeight="1">
      <c r="A19" s="146" t="s">
        <v>489</v>
      </c>
      <c r="B19" s="127">
        <v>8</v>
      </c>
      <c r="C19" s="127">
        <v>7</v>
      </c>
      <c r="D19" s="128" t="s">
        <v>490</v>
      </c>
      <c r="E19" s="243"/>
      <c r="F19" s="282"/>
      <c r="G19" s="453"/>
      <c r="H19" s="290"/>
      <c r="I19" s="290"/>
      <c r="J19" s="290"/>
      <c r="K19" s="454"/>
      <c r="L19" s="661"/>
      <c r="M19" s="662"/>
      <c r="N19" s="662"/>
      <c r="O19" s="662"/>
      <c r="P19" s="662"/>
      <c r="Q19" s="292"/>
      <c r="R19" s="292"/>
      <c r="S19" s="292"/>
      <c r="T19" s="292"/>
      <c r="U19" s="292"/>
    </row>
    <row r="20" spans="1:21" ht="15" customHeight="1">
      <c r="A20" s="146" t="s">
        <v>385</v>
      </c>
      <c r="B20" s="127">
        <v>8</v>
      </c>
      <c r="C20" s="127">
        <v>7</v>
      </c>
      <c r="D20" s="128" t="s">
        <v>386</v>
      </c>
      <c r="E20" s="243"/>
      <c r="F20" s="282"/>
      <c r="G20" s="453"/>
      <c r="H20" s="290"/>
      <c r="I20" s="290"/>
      <c r="J20" s="290"/>
      <c r="K20" s="454"/>
      <c r="L20" s="663"/>
      <c r="M20" s="664"/>
      <c r="N20" s="664"/>
      <c r="O20" s="664"/>
      <c r="P20" s="664"/>
      <c r="Q20" s="292"/>
      <c r="R20" s="292"/>
      <c r="S20" s="292"/>
      <c r="T20" s="292"/>
      <c r="U20" s="292"/>
    </row>
    <row r="21" spans="1:21" ht="15" customHeight="1" thickBot="1">
      <c r="A21" s="468" t="s">
        <v>297</v>
      </c>
      <c r="B21" s="465"/>
      <c r="C21" s="465"/>
      <c r="D21" s="448"/>
      <c r="E21" s="447">
        <f>SUM(E7:E17)-E18-E19-E20</f>
        <v>140874</v>
      </c>
      <c r="F21" s="282"/>
      <c r="G21" s="453"/>
      <c r="H21" s="290"/>
      <c r="I21" s="290"/>
      <c r="J21" s="290"/>
      <c r="K21" s="454"/>
      <c r="L21" s="665"/>
      <c r="M21" s="666"/>
      <c r="N21" s="666"/>
      <c r="O21" s="666"/>
      <c r="P21" s="666"/>
      <c r="Q21" s="290"/>
      <c r="R21" s="290"/>
      <c r="S21" s="290"/>
      <c r="T21" s="290"/>
      <c r="U21" s="290"/>
    </row>
    <row r="22" spans="1:21" ht="15" customHeight="1">
      <c r="A22" s="667" t="s">
        <v>298</v>
      </c>
      <c r="B22" s="668"/>
      <c r="C22" s="668"/>
      <c r="D22" s="668"/>
      <c r="E22" s="669"/>
      <c r="F22" s="282"/>
      <c r="G22" s="453"/>
      <c r="H22" s="290"/>
      <c r="I22" s="290"/>
      <c r="J22" s="290"/>
      <c r="K22" s="454"/>
      <c r="L22" s="665"/>
      <c r="M22" s="666"/>
      <c r="N22" s="666"/>
      <c r="O22" s="666"/>
      <c r="P22" s="666"/>
      <c r="Q22" s="290"/>
      <c r="R22" s="290"/>
      <c r="S22" s="290"/>
      <c r="T22" s="290"/>
      <c r="U22" s="290"/>
    </row>
    <row r="23" spans="1:21" ht="15" customHeight="1">
      <c r="A23" s="146" t="s">
        <v>340</v>
      </c>
      <c r="B23" s="565">
        <v>8</v>
      </c>
      <c r="C23" s="565">
        <v>9</v>
      </c>
      <c r="D23" s="168" t="s">
        <v>5</v>
      </c>
      <c r="E23" s="243"/>
      <c r="F23" s="282"/>
      <c r="G23" s="453"/>
      <c r="H23" s="290"/>
      <c r="I23" s="290"/>
      <c r="J23" s="290"/>
      <c r="K23" s="454"/>
      <c r="L23" s="665"/>
      <c r="M23" s="666"/>
      <c r="N23" s="666"/>
      <c r="O23" s="666"/>
      <c r="P23" s="666"/>
      <c r="Q23" s="290"/>
      <c r="R23" s="290"/>
      <c r="S23" s="290"/>
      <c r="T23" s="290"/>
      <c r="U23" s="290"/>
    </row>
    <row r="24" spans="1:21" ht="15" customHeight="1">
      <c r="A24" s="146" t="s">
        <v>387</v>
      </c>
      <c r="B24" s="565">
        <v>8</v>
      </c>
      <c r="C24" s="565">
        <v>9</v>
      </c>
      <c r="D24" s="168" t="s">
        <v>388</v>
      </c>
      <c r="E24" s="243"/>
      <c r="F24" s="282"/>
      <c r="G24" s="453"/>
      <c r="H24" s="290"/>
      <c r="I24" s="290"/>
      <c r="J24" s="290"/>
      <c r="K24" s="454"/>
      <c r="L24" s="665"/>
      <c r="M24" s="666"/>
      <c r="N24" s="666"/>
      <c r="O24" s="666"/>
      <c r="P24" s="666"/>
      <c r="Q24" s="290"/>
      <c r="R24" s="290"/>
      <c r="S24" s="290"/>
      <c r="T24" s="290"/>
      <c r="U24" s="290"/>
    </row>
    <row r="25" spans="1:21" ht="15" customHeight="1">
      <c r="A25" s="146" t="s">
        <v>389</v>
      </c>
      <c r="B25" s="565">
        <v>8</v>
      </c>
      <c r="C25" s="565">
        <v>9</v>
      </c>
      <c r="D25" s="168" t="s">
        <v>390</v>
      </c>
      <c r="E25" s="243"/>
      <c r="F25" s="282"/>
      <c r="G25" s="453"/>
      <c r="H25" s="290"/>
      <c r="I25" s="290"/>
      <c r="J25" s="290"/>
      <c r="K25" s="454"/>
      <c r="L25" s="665"/>
      <c r="M25" s="666"/>
      <c r="N25" s="666"/>
      <c r="O25" s="666"/>
      <c r="P25" s="666"/>
      <c r="Q25" s="290"/>
      <c r="R25" s="290"/>
      <c r="S25" s="290"/>
      <c r="T25" s="290"/>
      <c r="U25" s="290"/>
    </row>
    <row r="26" spans="1:21" ht="15" customHeight="1">
      <c r="A26" s="146" t="s">
        <v>344</v>
      </c>
      <c r="B26" s="565">
        <v>8</v>
      </c>
      <c r="C26" s="565">
        <v>9</v>
      </c>
      <c r="D26" s="168" t="s">
        <v>222</v>
      </c>
      <c r="E26" s="243">
        <v>2348</v>
      </c>
      <c r="F26" s="282"/>
      <c r="G26" s="453"/>
      <c r="H26" s="290"/>
      <c r="I26" s="290"/>
      <c r="J26" s="290"/>
      <c r="K26" s="454"/>
      <c r="L26" s="665"/>
      <c r="M26" s="666"/>
      <c r="N26" s="666"/>
      <c r="O26" s="666"/>
      <c r="P26" s="666"/>
      <c r="Q26" s="290"/>
      <c r="R26" s="290"/>
      <c r="S26" s="290"/>
      <c r="T26" s="290"/>
      <c r="U26" s="290"/>
    </row>
    <row r="27" spans="1:21" ht="15" customHeight="1">
      <c r="A27" s="146" t="s">
        <v>342</v>
      </c>
      <c r="B27" s="565">
        <v>8</v>
      </c>
      <c r="C27" s="565">
        <v>9</v>
      </c>
      <c r="D27" s="168" t="s">
        <v>299</v>
      </c>
      <c r="E27" s="243">
        <v>140777</v>
      </c>
      <c r="F27" s="282"/>
      <c r="G27" s="453"/>
      <c r="H27" s="290"/>
      <c r="I27" s="290"/>
      <c r="J27" s="290"/>
      <c r="K27" s="454"/>
      <c r="L27" s="665"/>
      <c r="M27" s="666"/>
      <c r="N27" s="666"/>
      <c r="O27" s="666"/>
      <c r="P27" s="666"/>
      <c r="Q27" s="290"/>
      <c r="R27" s="290"/>
      <c r="S27" s="290"/>
      <c r="T27" s="290"/>
      <c r="U27" s="290"/>
    </row>
    <row r="28" spans="1:21" ht="15" customHeight="1">
      <c r="A28" s="146" t="s">
        <v>343</v>
      </c>
      <c r="B28" s="565">
        <v>8</v>
      </c>
      <c r="C28" s="565">
        <v>9</v>
      </c>
      <c r="D28" s="168" t="s">
        <v>300</v>
      </c>
      <c r="E28" s="243"/>
      <c r="F28" s="282"/>
      <c r="G28" s="453"/>
      <c r="H28" s="290"/>
      <c r="I28" s="290"/>
      <c r="J28" s="290"/>
      <c r="K28" s="454"/>
      <c r="L28" s="665"/>
      <c r="M28" s="666"/>
      <c r="N28" s="666"/>
      <c r="O28" s="666"/>
      <c r="P28" s="666"/>
      <c r="Q28" s="290"/>
      <c r="R28" s="290"/>
      <c r="S28" s="290"/>
      <c r="T28" s="290"/>
      <c r="U28" s="290"/>
    </row>
    <row r="29" spans="1:21" ht="15" customHeight="1">
      <c r="A29" s="146" t="s">
        <v>374</v>
      </c>
      <c r="B29" s="565">
        <v>8</v>
      </c>
      <c r="C29" s="565">
        <v>9</v>
      </c>
      <c r="D29" s="168" t="s">
        <v>219</v>
      </c>
      <c r="E29" s="243"/>
      <c r="F29" s="282"/>
      <c r="G29" s="453"/>
      <c r="H29" s="290"/>
      <c r="I29" s="290"/>
      <c r="J29" s="290"/>
      <c r="K29" s="454"/>
      <c r="L29" s="665"/>
      <c r="M29" s="666"/>
      <c r="N29" s="666"/>
      <c r="O29" s="666"/>
      <c r="P29" s="666"/>
      <c r="Q29" s="290"/>
      <c r="R29" s="290"/>
      <c r="S29" s="290"/>
      <c r="T29" s="290"/>
      <c r="U29" s="290"/>
    </row>
    <row r="30" spans="1:21" ht="15" customHeight="1">
      <c r="A30" s="146" t="s">
        <v>341</v>
      </c>
      <c r="B30" s="565">
        <v>8</v>
      </c>
      <c r="C30" s="565">
        <v>9</v>
      </c>
      <c r="D30" s="168" t="s">
        <v>339</v>
      </c>
      <c r="E30" s="243"/>
      <c r="F30" s="282"/>
      <c r="G30" s="453"/>
      <c r="H30" s="290"/>
      <c r="I30" s="290"/>
      <c r="J30" s="290"/>
      <c r="K30" s="454"/>
      <c r="L30" s="665"/>
      <c r="M30" s="666"/>
      <c r="N30" s="666"/>
      <c r="O30" s="666"/>
      <c r="P30" s="666"/>
      <c r="Q30" s="290"/>
      <c r="R30" s="290"/>
      <c r="S30" s="290"/>
      <c r="T30" s="290"/>
      <c r="U30" s="290"/>
    </row>
    <row r="31" spans="1:21" ht="15" customHeight="1">
      <c r="A31" s="146" t="s">
        <v>453</v>
      </c>
      <c r="B31" s="565">
        <v>8</v>
      </c>
      <c r="C31" s="565">
        <v>9</v>
      </c>
      <c r="D31" s="128" t="s">
        <v>454</v>
      </c>
      <c r="E31" s="243"/>
      <c r="F31" s="282"/>
      <c r="G31" s="453"/>
      <c r="H31" s="290"/>
      <c r="I31" s="290"/>
      <c r="J31" s="290"/>
      <c r="K31" s="454"/>
      <c r="L31" s="665"/>
      <c r="M31" s="666"/>
      <c r="N31" s="666"/>
      <c r="O31" s="666"/>
      <c r="P31" s="666"/>
      <c r="Q31" s="290"/>
      <c r="R31" s="290"/>
      <c r="S31" s="290"/>
      <c r="T31" s="290"/>
      <c r="U31" s="290"/>
    </row>
    <row r="32" spans="1:21" ht="15" customHeight="1">
      <c r="A32" s="146" t="s">
        <v>345</v>
      </c>
      <c r="B32" s="565">
        <v>8</v>
      </c>
      <c r="C32" s="565">
        <v>9</v>
      </c>
      <c r="D32" s="168" t="s">
        <v>302</v>
      </c>
      <c r="E32" s="243"/>
      <c r="F32" s="282"/>
      <c r="G32" s="453"/>
      <c r="H32" s="290"/>
      <c r="I32" s="290"/>
      <c r="J32" s="290"/>
      <c r="K32" s="454"/>
      <c r="L32" s="665"/>
      <c r="M32" s="666"/>
      <c r="N32" s="666"/>
      <c r="O32" s="666"/>
      <c r="P32" s="666"/>
      <c r="Q32" s="290"/>
      <c r="R32" s="290"/>
      <c r="S32" s="290"/>
      <c r="T32" s="290"/>
      <c r="U32" s="290"/>
    </row>
    <row r="33" spans="1:21" ht="15" customHeight="1">
      <c r="A33" s="146" t="s">
        <v>304</v>
      </c>
      <c r="B33" s="565">
        <v>8</v>
      </c>
      <c r="C33" s="565">
        <v>9</v>
      </c>
      <c r="D33" s="168" t="s">
        <v>163</v>
      </c>
      <c r="E33" s="243"/>
      <c r="F33" s="282"/>
      <c r="G33" s="453"/>
      <c r="H33" s="290"/>
      <c r="I33" s="290"/>
      <c r="J33" s="290"/>
      <c r="K33" s="454"/>
      <c r="L33" s="665"/>
      <c r="M33" s="666"/>
      <c r="N33" s="666"/>
      <c r="O33" s="666"/>
      <c r="P33" s="666"/>
      <c r="Q33" s="290"/>
      <c r="R33" s="290"/>
      <c r="S33" s="290"/>
      <c r="T33" s="290"/>
      <c r="U33" s="290"/>
    </row>
    <row r="34" spans="1:21" ht="15" customHeight="1">
      <c r="A34" s="146" t="s">
        <v>391</v>
      </c>
      <c r="B34" s="565">
        <v>8</v>
      </c>
      <c r="C34" s="565">
        <v>9</v>
      </c>
      <c r="D34" s="168" t="s">
        <v>392</v>
      </c>
      <c r="E34" s="446"/>
      <c r="F34" s="282"/>
      <c r="G34" s="566"/>
      <c r="H34" s="147"/>
      <c r="I34" s="147"/>
      <c r="J34" s="456"/>
      <c r="K34" s="454"/>
      <c r="L34" s="665"/>
      <c r="M34" s="666"/>
      <c r="N34" s="666"/>
      <c r="O34" s="666"/>
      <c r="P34" s="666"/>
      <c r="Q34" s="290"/>
      <c r="R34" s="290"/>
      <c r="S34" s="290"/>
      <c r="T34" s="290"/>
      <c r="U34" s="290"/>
    </row>
    <row r="35" spans="1:21" ht="15" customHeight="1" thickBot="1">
      <c r="A35" s="468" t="s">
        <v>305</v>
      </c>
      <c r="B35" s="465"/>
      <c r="C35" s="465"/>
      <c r="D35" s="448"/>
      <c r="E35" s="447">
        <f>SUM(E23:E33)-E34</f>
        <v>143125</v>
      </c>
      <c r="F35" s="282"/>
      <c r="G35" s="567"/>
      <c r="H35" s="568"/>
      <c r="I35" s="568"/>
      <c r="J35" s="457"/>
      <c r="K35" s="458"/>
      <c r="L35" s="665"/>
      <c r="M35" s="666"/>
      <c r="N35" s="666"/>
      <c r="O35" s="666"/>
      <c r="P35" s="666"/>
      <c r="Q35" s="290"/>
      <c r="R35" s="290"/>
      <c r="S35" s="290"/>
      <c r="T35" s="290"/>
      <c r="U35" s="290"/>
    </row>
    <row r="36" spans="1:21" ht="21" customHeight="1" thickBot="1">
      <c r="A36" s="489" t="s">
        <v>468</v>
      </c>
      <c r="B36" s="500"/>
      <c r="C36" s="500"/>
      <c r="D36" s="491"/>
      <c r="E36" s="349">
        <f>E21+E35</f>
        <v>283999</v>
      </c>
      <c r="F36" s="282"/>
      <c r="G36" s="489" t="s">
        <v>468</v>
      </c>
      <c r="H36" s="568"/>
      <c r="I36" s="568"/>
      <c r="J36" s="457"/>
      <c r="K36" s="569">
        <f>K12+K9</f>
        <v>209149</v>
      </c>
      <c r="L36" s="665"/>
      <c r="M36" s="666"/>
      <c r="N36" s="666"/>
      <c r="O36" s="666"/>
      <c r="P36" s="666"/>
      <c r="Q36" s="290"/>
      <c r="R36" s="290"/>
      <c r="S36" s="290"/>
      <c r="T36" s="290"/>
      <c r="U36" s="290"/>
    </row>
    <row r="37" spans="1:21" ht="18" customHeight="1" thickBot="1">
      <c r="A37" s="670" t="s">
        <v>35</v>
      </c>
      <c r="B37" s="671"/>
      <c r="C37" s="671"/>
      <c r="D37" s="672"/>
      <c r="E37" s="349">
        <f>E21+E35</f>
        <v>283999</v>
      </c>
      <c r="F37" s="570"/>
      <c r="G37" s="673" t="s">
        <v>35</v>
      </c>
      <c r="H37" s="674"/>
      <c r="I37" s="674"/>
      <c r="J37" s="675"/>
      <c r="K37" s="447">
        <f>K12+K9</f>
        <v>209149</v>
      </c>
      <c r="L37" s="665"/>
      <c r="M37" s="666"/>
      <c r="N37" s="666"/>
      <c r="O37" s="666"/>
      <c r="P37" s="666"/>
      <c r="Q37" s="290"/>
      <c r="R37" s="290"/>
      <c r="S37" s="290"/>
      <c r="T37" s="290"/>
      <c r="U37" s="290"/>
    </row>
    <row r="38" spans="11:21" ht="14.25" customHeight="1">
      <c r="K38" s="290"/>
      <c r="L38" s="666"/>
      <c r="M38" s="666"/>
      <c r="N38" s="666"/>
      <c r="O38" s="666"/>
      <c r="P38" s="666"/>
      <c r="Q38" s="290"/>
      <c r="R38" s="290"/>
      <c r="S38" s="290"/>
      <c r="T38" s="290"/>
      <c r="U38" s="290"/>
    </row>
    <row r="39" spans="1:21" ht="14.25" customHeight="1">
      <c r="A39" s="291" t="s">
        <v>130</v>
      </c>
      <c r="B39" s="291"/>
      <c r="C39" s="291"/>
      <c r="L39" s="290"/>
      <c r="M39" s="290"/>
      <c r="N39" s="290"/>
      <c r="O39" s="290"/>
      <c r="P39" s="290"/>
      <c r="Q39" s="290"/>
      <c r="R39" s="290"/>
      <c r="S39" s="290"/>
      <c r="T39" s="290"/>
      <c r="U39" s="290"/>
    </row>
    <row r="40" spans="1:21" ht="10.5">
      <c r="A40" s="291" t="s">
        <v>373</v>
      </c>
      <c r="B40" s="291"/>
      <c r="C40" s="291"/>
      <c r="L40" s="290"/>
      <c r="M40" s="290"/>
      <c r="N40" s="290"/>
      <c r="O40" s="290"/>
      <c r="P40" s="290"/>
      <c r="Q40" s="290"/>
      <c r="R40" s="290"/>
      <c r="S40" s="290"/>
      <c r="T40" s="290"/>
      <c r="U40" s="290"/>
    </row>
    <row r="41" spans="12:21" ht="10.5">
      <c r="L41" s="290"/>
      <c r="M41" s="290"/>
      <c r="N41" s="290"/>
      <c r="O41" s="290"/>
      <c r="P41" s="290"/>
      <c r="Q41" s="290"/>
      <c r="R41" s="290"/>
      <c r="S41" s="290"/>
      <c r="T41" s="290"/>
      <c r="U41" s="290"/>
    </row>
    <row r="42" spans="12:21" ht="10.5">
      <c r="L42" s="290"/>
      <c r="M42" s="290"/>
      <c r="N42" s="290"/>
      <c r="O42" s="290"/>
      <c r="P42" s="290"/>
      <c r="Q42" s="290"/>
      <c r="R42" s="290"/>
      <c r="S42" s="290"/>
      <c r="T42" s="290"/>
      <c r="U42" s="290"/>
    </row>
    <row r="43" spans="12:21" ht="10.5" customHeight="1">
      <c r="L43" s="290"/>
      <c r="M43" s="292"/>
      <c r="N43" s="292"/>
      <c r="O43" s="292"/>
      <c r="P43" s="292"/>
      <c r="Q43" s="290"/>
      <c r="R43" s="290"/>
      <c r="S43" s="290"/>
      <c r="T43" s="290"/>
      <c r="U43" s="290"/>
    </row>
    <row r="44" spans="12:21" ht="10.5" customHeight="1">
      <c r="L44" s="292"/>
      <c r="M44" s="292"/>
      <c r="N44" s="292"/>
      <c r="O44" s="292"/>
      <c r="P44" s="292"/>
      <c r="Q44" s="290"/>
      <c r="R44" s="290"/>
      <c r="S44" s="290"/>
      <c r="T44" s="290"/>
      <c r="U44" s="290"/>
    </row>
    <row r="45" spans="17:21" ht="9" customHeight="1">
      <c r="Q45" s="290"/>
      <c r="R45" s="290"/>
      <c r="S45" s="290"/>
      <c r="T45" s="290"/>
      <c r="U45" s="290"/>
    </row>
    <row r="46" spans="17:21" ht="10.5" customHeight="1" hidden="1">
      <c r="Q46" s="290"/>
      <c r="R46" s="290"/>
      <c r="S46" s="290"/>
      <c r="T46" s="290"/>
      <c r="U46" s="290"/>
    </row>
    <row r="47" spans="1:21" ht="8.25" customHeight="1" hidden="1">
      <c r="A47" s="290"/>
      <c r="B47" s="290"/>
      <c r="C47" s="290"/>
      <c r="D47" s="293"/>
      <c r="E47" s="290"/>
      <c r="F47" s="290"/>
      <c r="G47" s="290"/>
      <c r="H47" s="290"/>
      <c r="I47" s="290"/>
      <c r="J47" s="290"/>
      <c r="K47" s="290"/>
      <c r="Q47" s="290"/>
      <c r="R47" s="290"/>
      <c r="S47" s="290"/>
      <c r="T47" s="290"/>
      <c r="U47" s="290"/>
    </row>
    <row r="48" s="290" customFormat="1" ht="23.25" customHeight="1">
      <c r="D48" s="293"/>
    </row>
    <row r="49" spans="1:11" s="290" customFormat="1" ht="10.5" customHeight="1">
      <c r="A49" s="279"/>
      <c r="B49" s="279"/>
      <c r="C49" s="279"/>
      <c r="D49" s="289"/>
      <c r="E49" s="279"/>
      <c r="F49" s="279"/>
      <c r="G49" s="279"/>
      <c r="H49" s="279"/>
      <c r="I49" s="279"/>
      <c r="J49" s="279"/>
      <c r="K49" s="279"/>
    </row>
    <row r="50" spans="17:21" ht="11.25" customHeight="1">
      <c r="Q50" s="290"/>
      <c r="R50" s="290"/>
      <c r="S50" s="290"/>
      <c r="T50" s="290"/>
      <c r="U50" s="290"/>
    </row>
    <row r="51" spans="17:21" ht="10.5">
      <c r="Q51" s="290"/>
      <c r="R51" s="290"/>
      <c r="S51" s="290"/>
      <c r="T51" s="290"/>
      <c r="U51" s="290"/>
    </row>
  </sheetData>
  <sheetProtection password="EA98" sheet="1" formatColumns="0" selectLockedCells="1"/>
  <mergeCells count="13">
    <mergeCell ref="A6:E6"/>
    <mergeCell ref="G6:K6"/>
    <mergeCell ref="G10:K10"/>
    <mergeCell ref="L19:P20"/>
    <mergeCell ref="L21:P38"/>
    <mergeCell ref="A22:E22"/>
    <mergeCell ref="A37:D37"/>
    <mergeCell ref="G37:J37"/>
    <mergeCell ref="A1:K1"/>
    <mergeCell ref="G2:K2"/>
    <mergeCell ref="A3:J3"/>
    <mergeCell ref="L3:P3"/>
    <mergeCell ref="L4:P18"/>
  </mergeCells>
  <dataValidations count="2">
    <dataValidation type="whole" allowBlank="1" showInputMessage="1" showErrorMessage="1" errorTitle="ERRORE NEL DATO IMMESSO" error="INSERIRE SOLO NUMERI INTERI" sqref="K7:K8 K11 E7:E20 E23:E34">
      <formula1>0</formula1>
      <formula2>999999999999</formula2>
    </dataValidation>
    <dataValidation type="whole" allowBlank="1" showInputMessage="1" showErrorMessage="1" errorTitle="ERRORE NEL DATO IMMESSO" error="INSERIRE SOLO NUMERI INTERI" sqref="E21 K9 K34:K36 E35:E36 K12:K13">
      <formula1>-999999999999</formula1>
      <formula2>999999999999</formula2>
    </dataValidation>
  </dataValidations>
  <printOptions horizontalCentered="1" verticalCentered="1"/>
  <pageMargins left="0" right="0" top="0.1968503937007874" bottom="0.17" header="0.5118110236220472" footer="0.19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zoomScalePageLayoutView="0" workbookViewId="0" topLeftCell="A4">
      <selection activeCell="K19" sqref="K19"/>
    </sheetView>
  </sheetViews>
  <sheetFormatPr defaultColWidth="9.33203125" defaultRowHeight="10.5"/>
  <cols>
    <col min="1" max="1" width="64.83203125" style="279" customWidth="1"/>
    <col min="2" max="3" width="10.83203125" style="279" hidden="1" customWidth="1"/>
    <col min="4" max="4" width="11.5" style="289" bestFit="1" customWidth="1"/>
    <col min="5" max="5" width="20.66015625" style="279" customWidth="1"/>
    <col min="6" max="6" width="2.83203125" style="279" customWidth="1"/>
    <col min="7" max="7" width="60.5" style="279" customWidth="1"/>
    <col min="8" max="9" width="10.66015625" style="279" hidden="1" customWidth="1"/>
    <col min="10" max="10" width="11.66015625" style="279" customWidth="1"/>
    <col min="11" max="11" width="19.83203125" style="279" customWidth="1"/>
    <col min="12" max="16" width="9.33203125" style="279" hidden="1" customWidth="1"/>
    <col min="17" max="16384" width="9.33203125" style="279" customWidth="1"/>
  </cols>
  <sheetData>
    <row r="1" spans="1:17" s="278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299" t="s">
        <v>173</v>
      </c>
      <c r="M1" s="277"/>
      <c r="N1" s="277"/>
      <c r="O1" s="277"/>
      <c r="Q1" s="279"/>
    </row>
    <row r="2" spans="4:11" ht="42" customHeight="1" thickBot="1">
      <c r="D2" s="279"/>
      <c r="G2" s="676"/>
      <c r="H2" s="676"/>
      <c r="I2" s="676"/>
      <c r="J2" s="676"/>
      <c r="K2" s="676"/>
    </row>
    <row r="3" spans="1:16" ht="25.5" customHeight="1" thickBot="1">
      <c r="A3" s="677"/>
      <c r="B3" s="678"/>
      <c r="C3" s="678"/>
      <c r="D3" s="678"/>
      <c r="E3" s="678"/>
      <c r="F3" s="678"/>
      <c r="G3" s="678"/>
      <c r="H3" s="678"/>
      <c r="I3" s="678"/>
      <c r="J3" s="679"/>
      <c r="K3" s="459"/>
      <c r="L3" s="680" t="s">
        <v>455</v>
      </c>
      <c r="M3" s="681"/>
      <c r="N3" s="681"/>
      <c r="O3" s="681"/>
      <c r="P3" s="682"/>
    </row>
    <row r="4" spans="1:16" ht="25.5" customHeight="1">
      <c r="A4" s="560" t="s">
        <v>16</v>
      </c>
      <c r="B4" s="561"/>
      <c r="C4" s="561"/>
      <c r="D4" s="280"/>
      <c r="E4" s="281"/>
      <c r="F4" s="282"/>
      <c r="G4" s="560" t="s">
        <v>17</v>
      </c>
      <c r="H4" s="561"/>
      <c r="I4" s="561"/>
      <c r="J4" s="283"/>
      <c r="K4" s="284"/>
      <c r="L4" s="704" t="s">
        <v>467</v>
      </c>
      <c r="M4" s="705"/>
      <c r="N4" s="705"/>
      <c r="O4" s="705"/>
      <c r="P4" s="706"/>
    </row>
    <row r="5" spans="1:16" ht="18" customHeight="1" thickBot="1">
      <c r="A5" s="285" t="s">
        <v>71</v>
      </c>
      <c r="B5" s="464"/>
      <c r="C5" s="464"/>
      <c r="D5" s="168" t="s">
        <v>72</v>
      </c>
      <c r="E5" s="286" t="s">
        <v>135</v>
      </c>
      <c r="F5" s="131"/>
      <c r="G5" s="285" t="s">
        <v>71</v>
      </c>
      <c r="H5" s="466"/>
      <c r="I5" s="466"/>
      <c r="J5" s="128" t="s">
        <v>72</v>
      </c>
      <c r="K5" s="287" t="s">
        <v>135</v>
      </c>
      <c r="L5" s="665" t="str">
        <f>IF(E39=K39,"Ok","attenzione, il totale delle risorse non coincide con il totale degli impieghi")</f>
        <v>attenzione, il totale delle risorse non coincide con il totale degli impieghi</v>
      </c>
      <c r="M5" s="707"/>
      <c r="N5" s="707"/>
      <c r="O5" s="707"/>
      <c r="P5" s="686"/>
    </row>
    <row r="6" spans="1:16" ht="30" customHeight="1">
      <c r="A6" s="690" t="s">
        <v>393</v>
      </c>
      <c r="B6" s="708"/>
      <c r="C6" s="708"/>
      <c r="D6" s="691"/>
      <c r="E6" s="692"/>
      <c r="F6" s="294"/>
      <c r="G6" s="709" t="s">
        <v>491</v>
      </c>
      <c r="H6" s="710"/>
      <c r="I6" s="710"/>
      <c r="J6" s="711"/>
      <c r="K6" s="712"/>
      <c r="L6" s="665"/>
      <c r="M6" s="707"/>
      <c r="N6" s="707"/>
      <c r="O6" s="707"/>
      <c r="P6" s="686"/>
    </row>
    <row r="7" spans="1:16" ht="15" customHeight="1">
      <c r="A7" s="146" t="s">
        <v>352</v>
      </c>
      <c r="B7" s="565">
        <v>25</v>
      </c>
      <c r="C7" s="565">
        <v>7</v>
      </c>
      <c r="D7" s="168" t="s">
        <v>224</v>
      </c>
      <c r="E7" s="243">
        <v>298155</v>
      </c>
      <c r="F7" s="294"/>
      <c r="G7" s="146" t="s">
        <v>365</v>
      </c>
      <c r="H7" s="127">
        <v>25</v>
      </c>
      <c r="I7" s="127">
        <v>41</v>
      </c>
      <c r="J7" s="128" t="s">
        <v>360</v>
      </c>
      <c r="K7" s="243">
        <v>51060</v>
      </c>
      <c r="L7" s="665"/>
      <c r="M7" s="707"/>
      <c r="N7" s="707"/>
      <c r="O7" s="707"/>
      <c r="P7" s="686"/>
    </row>
    <row r="8" spans="1:16" ht="15" customHeight="1" thickBot="1">
      <c r="A8" s="146" t="s">
        <v>353</v>
      </c>
      <c r="B8" s="565">
        <v>25</v>
      </c>
      <c r="C8" s="565">
        <v>7</v>
      </c>
      <c r="D8" s="168" t="s">
        <v>348</v>
      </c>
      <c r="E8" s="243">
        <v>30889</v>
      </c>
      <c r="F8" s="294"/>
      <c r="G8" s="146" t="s">
        <v>407</v>
      </c>
      <c r="H8" s="127">
        <v>25</v>
      </c>
      <c r="I8" s="127">
        <v>41</v>
      </c>
      <c r="J8" s="128" t="s">
        <v>11</v>
      </c>
      <c r="K8" s="244">
        <v>241119</v>
      </c>
      <c r="L8" s="687"/>
      <c r="M8" s="688"/>
      <c r="N8" s="688"/>
      <c r="O8" s="688"/>
      <c r="P8" s="689"/>
    </row>
    <row r="9" spans="1:16" ht="15" customHeight="1">
      <c r="A9" s="146" t="s">
        <v>354</v>
      </c>
      <c r="B9" s="565">
        <v>25</v>
      </c>
      <c r="C9" s="565">
        <v>7</v>
      </c>
      <c r="D9" s="168" t="s">
        <v>349</v>
      </c>
      <c r="E9" s="243">
        <v>12481</v>
      </c>
      <c r="F9" s="294"/>
      <c r="G9" s="146" t="s">
        <v>492</v>
      </c>
      <c r="H9" s="127">
        <v>25</v>
      </c>
      <c r="I9" s="127">
        <v>41</v>
      </c>
      <c r="J9" s="128" t="s">
        <v>493</v>
      </c>
      <c r="K9" s="244">
        <v>34015</v>
      </c>
      <c r="L9" s="502"/>
      <c r="M9" s="503"/>
      <c r="N9" s="503"/>
      <c r="O9" s="503"/>
      <c r="P9" s="503"/>
    </row>
    <row r="10" spans="1:16" ht="15" customHeight="1">
      <c r="A10" s="146" t="s">
        <v>355</v>
      </c>
      <c r="B10" s="565">
        <v>25</v>
      </c>
      <c r="C10" s="565">
        <v>7</v>
      </c>
      <c r="D10" s="168" t="s">
        <v>350</v>
      </c>
      <c r="E10" s="243">
        <v>17243</v>
      </c>
      <c r="F10" s="294"/>
      <c r="G10" s="146" t="s">
        <v>366</v>
      </c>
      <c r="H10" s="127">
        <v>25</v>
      </c>
      <c r="I10" s="127">
        <v>41</v>
      </c>
      <c r="J10" s="128" t="s">
        <v>361</v>
      </c>
      <c r="K10" s="244">
        <v>59215</v>
      </c>
      <c r="L10" s="504"/>
      <c r="M10" s="505"/>
      <c r="N10" s="505"/>
      <c r="O10" s="505"/>
      <c r="P10" s="488"/>
    </row>
    <row r="11" spans="1:16" ht="15" customHeight="1">
      <c r="A11" s="146" t="s">
        <v>394</v>
      </c>
      <c r="B11" s="565">
        <v>25</v>
      </c>
      <c r="C11" s="565">
        <v>7</v>
      </c>
      <c r="D11" s="168" t="s">
        <v>395</v>
      </c>
      <c r="E11" s="243"/>
      <c r="F11" s="294"/>
      <c r="G11" s="146" t="s">
        <v>367</v>
      </c>
      <c r="H11" s="127">
        <v>25</v>
      </c>
      <c r="I11" s="127">
        <v>41</v>
      </c>
      <c r="J11" s="128" t="s">
        <v>362</v>
      </c>
      <c r="K11" s="244"/>
      <c r="L11" s="504"/>
      <c r="M11" s="505"/>
      <c r="N11" s="505"/>
      <c r="O11" s="505"/>
      <c r="P11" s="488"/>
    </row>
    <row r="12" spans="1:16" ht="15" customHeight="1">
      <c r="A12" s="146" t="s">
        <v>396</v>
      </c>
      <c r="B12" s="565">
        <v>25</v>
      </c>
      <c r="C12" s="565">
        <v>7</v>
      </c>
      <c r="D12" s="168" t="s">
        <v>351</v>
      </c>
      <c r="E12" s="243">
        <v>15282</v>
      </c>
      <c r="F12" s="294"/>
      <c r="G12" s="146" t="s">
        <v>368</v>
      </c>
      <c r="H12" s="127">
        <v>25</v>
      </c>
      <c r="I12" s="127">
        <v>41</v>
      </c>
      <c r="J12" s="128" t="s">
        <v>12</v>
      </c>
      <c r="K12" s="244"/>
      <c r="L12" s="504"/>
      <c r="M12" s="505"/>
      <c r="N12" s="505"/>
      <c r="O12" s="505"/>
      <c r="P12" s="488"/>
    </row>
    <row r="13" spans="1:16" ht="15" customHeight="1">
      <c r="A13" s="146" t="s">
        <v>397</v>
      </c>
      <c r="B13" s="565">
        <v>25</v>
      </c>
      <c r="C13" s="565">
        <v>7</v>
      </c>
      <c r="D13" s="168" t="s">
        <v>398</v>
      </c>
      <c r="E13" s="243"/>
      <c r="F13" s="294"/>
      <c r="G13" s="146" t="s">
        <v>494</v>
      </c>
      <c r="H13" s="127">
        <v>25</v>
      </c>
      <c r="I13" s="127">
        <v>41</v>
      </c>
      <c r="J13" s="128" t="s">
        <v>495</v>
      </c>
      <c r="K13" s="244"/>
      <c r="L13" s="504"/>
      <c r="M13" s="505"/>
      <c r="N13" s="505"/>
      <c r="O13" s="505"/>
      <c r="P13" s="488"/>
    </row>
    <row r="14" spans="1:16" ht="15" customHeight="1">
      <c r="A14" s="146" t="s">
        <v>399</v>
      </c>
      <c r="B14" s="565">
        <v>25</v>
      </c>
      <c r="C14" s="565">
        <v>7</v>
      </c>
      <c r="D14" s="168" t="s">
        <v>400</v>
      </c>
      <c r="E14" s="243"/>
      <c r="F14" s="294"/>
      <c r="G14" s="146" t="s">
        <v>496</v>
      </c>
      <c r="H14" s="127">
        <v>25</v>
      </c>
      <c r="I14" s="127">
        <v>41</v>
      </c>
      <c r="J14" s="128" t="s">
        <v>497</v>
      </c>
      <c r="K14" s="244">
        <v>1811</v>
      </c>
      <c r="L14" s="488"/>
      <c r="M14" s="505"/>
      <c r="N14" s="505"/>
      <c r="O14" s="505"/>
      <c r="P14" s="488"/>
    </row>
    <row r="15" spans="1:16" ht="15" customHeight="1">
      <c r="A15" s="146" t="s">
        <v>401</v>
      </c>
      <c r="B15" s="565">
        <v>25</v>
      </c>
      <c r="C15" s="565">
        <v>7</v>
      </c>
      <c r="D15" s="168" t="s">
        <v>402</v>
      </c>
      <c r="E15" s="243"/>
      <c r="F15" s="294"/>
      <c r="G15" s="146" t="s">
        <v>372</v>
      </c>
      <c r="H15" s="127">
        <v>25</v>
      </c>
      <c r="I15" s="127">
        <v>41</v>
      </c>
      <c r="J15" s="128" t="s">
        <v>13</v>
      </c>
      <c r="K15" s="244"/>
      <c r="L15" s="488"/>
      <c r="M15" s="488"/>
      <c r="N15" s="488"/>
      <c r="O15" s="488"/>
      <c r="P15" s="488"/>
    </row>
    <row r="16" spans="1:16" ht="15" customHeight="1">
      <c r="A16" s="146" t="s">
        <v>356</v>
      </c>
      <c r="B16" s="565">
        <v>25</v>
      </c>
      <c r="C16" s="565">
        <v>7</v>
      </c>
      <c r="D16" s="168" t="s">
        <v>2</v>
      </c>
      <c r="E16" s="243">
        <v>50804</v>
      </c>
      <c r="F16" s="294"/>
      <c r="G16" s="146" t="s">
        <v>498</v>
      </c>
      <c r="H16" s="127">
        <v>25</v>
      </c>
      <c r="I16" s="127">
        <v>41</v>
      </c>
      <c r="J16" s="128" t="s">
        <v>499</v>
      </c>
      <c r="K16" s="244"/>
      <c r="L16" s="666"/>
      <c r="M16" s="699"/>
      <c r="N16" s="699"/>
      <c r="O16" s="699"/>
      <c r="P16" s="699"/>
    </row>
    <row r="17" spans="1:16" ht="15" customHeight="1" thickBot="1">
      <c r="A17" s="146" t="s">
        <v>334</v>
      </c>
      <c r="B17" s="565">
        <v>25</v>
      </c>
      <c r="C17" s="565">
        <v>7</v>
      </c>
      <c r="D17" s="168" t="s">
        <v>162</v>
      </c>
      <c r="E17" s="243"/>
      <c r="F17" s="294"/>
      <c r="G17" s="468" t="s">
        <v>484</v>
      </c>
      <c r="H17" s="465"/>
      <c r="I17" s="465"/>
      <c r="J17" s="562"/>
      <c r="K17" s="447">
        <f>SUM(K7:K16)</f>
        <v>387220</v>
      </c>
      <c r="L17" s="699"/>
      <c r="M17" s="699"/>
      <c r="N17" s="699"/>
      <c r="O17" s="699"/>
      <c r="P17" s="699"/>
    </row>
    <row r="18" spans="1:16" ht="15" customHeight="1">
      <c r="A18" s="146" t="s">
        <v>489</v>
      </c>
      <c r="B18" s="127">
        <v>25</v>
      </c>
      <c r="C18" s="127">
        <v>7</v>
      </c>
      <c r="D18" s="128" t="s">
        <v>490</v>
      </c>
      <c r="E18" s="243"/>
      <c r="F18" s="294"/>
      <c r="G18" s="696" t="s">
        <v>485</v>
      </c>
      <c r="H18" s="697"/>
      <c r="I18" s="697"/>
      <c r="J18" s="697"/>
      <c r="K18" s="698"/>
      <c r="L18" s="699"/>
      <c r="M18" s="699"/>
      <c r="N18" s="699"/>
      <c r="O18" s="699"/>
      <c r="P18" s="699"/>
    </row>
    <row r="19" spans="1:16" ht="15" customHeight="1">
      <c r="A19" s="146" t="s">
        <v>403</v>
      </c>
      <c r="B19" s="565">
        <v>25</v>
      </c>
      <c r="C19" s="565">
        <v>7</v>
      </c>
      <c r="D19" s="168" t="s">
        <v>386</v>
      </c>
      <c r="E19" s="446"/>
      <c r="F19" s="294"/>
      <c r="G19" s="146" t="s">
        <v>369</v>
      </c>
      <c r="H19" s="127">
        <v>25</v>
      </c>
      <c r="I19" s="127">
        <v>42</v>
      </c>
      <c r="J19" s="128" t="s">
        <v>363</v>
      </c>
      <c r="K19" s="244"/>
      <c r="L19" s="699"/>
      <c r="M19" s="699"/>
      <c r="N19" s="699"/>
      <c r="O19" s="699"/>
      <c r="P19" s="699"/>
    </row>
    <row r="20" spans="1:16" ht="15" customHeight="1" thickBot="1">
      <c r="A20" s="468" t="s">
        <v>297</v>
      </c>
      <c r="B20" s="465"/>
      <c r="C20" s="465"/>
      <c r="D20" s="562"/>
      <c r="E20" s="447">
        <f>SUM(E7:E17)-E18-E19</f>
        <v>424854</v>
      </c>
      <c r="F20" s="294"/>
      <c r="G20" s="146" t="s">
        <v>370</v>
      </c>
      <c r="H20" s="127">
        <v>25</v>
      </c>
      <c r="I20" s="127">
        <v>42</v>
      </c>
      <c r="J20" s="128" t="s">
        <v>364</v>
      </c>
      <c r="K20" s="449">
        <v>268634</v>
      </c>
      <c r="L20" s="699"/>
      <c r="M20" s="699"/>
      <c r="N20" s="699"/>
      <c r="O20" s="699"/>
      <c r="P20" s="699"/>
    </row>
    <row r="21" spans="1:16" ht="15" customHeight="1">
      <c r="A21" s="700" t="s">
        <v>298</v>
      </c>
      <c r="B21" s="701"/>
      <c r="C21" s="701"/>
      <c r="D21" s="701"/>
      <c r="E21" s="702"/>
      <c r="F21" s="294"/>
      <c r="G21" s="146" t="s">
        <v>500</v>
      </c>
      <c r="H21" s="571">
        <v>25</v>
      </c>
      <c r="I21" s="127">
        <v>42</v>
      </c>
      <c r="J21" s="128" t="s">
        <v>501</v>
      </c>
      <c r="K21" s="449">
        <v>44758</v>
      </c>
      <c r="L21" s="699"/>
      <c r="M21" s="699"/>
      <c r="N21" s="699"/>
      <c r="O21" s="699"/>
      <c r="P21" s="699"/>
    </row>
    <row r="22" spans="1:16" ht="15" customHeight="1">
      <c r="A22" s="146" t="s">
        <v>387</v>
      </c>
      <c r="B22" s="565">
        <v>25</v>
      </c>
      <c r="C22" s="565">
        <v>9</v>
      </c>
      <c r="D22" s="168" t="s">
        <v>388</v>
      </c>
      <c r="E22" s="243">
        <v>12000</v>
      </c>
      <c r="F22" s="294"/>
      <c r="G22" s="572" t="s">
        <v>371</v>
      </c>
      <c r="H22" s="571">
        <v>25</v>
      </c>
      <c r="I22" s="127">
        <v>42</v>
      </c>
      <c r="J22" s="573" t="s">
        <v>164</v>
      </c>
      <c r="K22" s="244"/>
      <c r="L22" s="699"/>
      <c r="M22" s="699"/>
      <c r="N22" s="699"/>
      <c r="O22" s="699"/>
      <c r="P22" s="699"/>
    </row>
    <row r="23" spans="1:16" ht="15" customHeight="1" thickBot="1">
      <c r="A23" s="574" t="s">
        <v>389</v>
      </c>
      <c r="B23" s="565">
        <v>25</v>
      </c>
      <c r="C23" s="565">
        <v>9</v>
      </c>
      <c r="D23" s="168" t="s">
        <v>390</v>
      </c>
      <c r="E23" s="243"/>
      <c r="F23" s="294"/>
      <c r="G23" s="468" t="s">
        <v>488</v>
      </c>
      <c r="H23" s="465"/>
      <c r="I23" s="465"/>
      <c r="J23" s="448"/>
      <c r="K23" s="447">
        <f>SUM(K19:K22)</f>
        <v>313392</v>
      </c>
      <c r="L23" s="488"/>
      <c r="M23" s="488"/>
      <c r="N23" s="488"/>
      <c r="O23" s="488"/>
      <c r="P23" s="488"/>
    </row>
    <row r="24" spans="1:16" ht="15" customHeight="1">
      <c r="A24" s="146" t="s">
        <v>303</v>
      </c>
      <c r="B24" s="565">
        <v>25</v>
      </c>
      <c r="C24" s="565">
        <v>9</v>
      </c>
      <c r="D24" s="168" t="s">
        <v>301</v>
      </c>
      <c r="E24" s="243"/>
      <c r="F24" s="294"/>
      <c r="G24" s="566"/>
      <c r="H24" s="147"/>
      <c r="I24" s="147"/>
      <c r="J24" s="456"/>
      <c r="K24" s="454"/>
      <c r="L24" s="488"/>
      <c r="M24" s="488"/>
      <c r="N24" s="488"/>
      <c r="O24" s="488"/>
      <c r="P24" s="488"/>
    </row>
    <row r="25" spans="1:16" ht="15" customHeight="1">
      <c r="A25" s="146" t="s">
        <v>340</v>
      </c>
      <c r="B25" s="565">
        <v>25</v>
      </c>
      <c r="C25" s="565">
        <v>9</v>
      </c>
      <c r="D25" s="168" t="s">
        <v>5</v>
      </c>
      <c r="E25" s="243"/>
      <c r="F25" s="294"/>
      <c r="G25" s="566"/>
      <c r="H25" s="147"/>
      <c r="I25" s="147"/>
      <c r="J25" s="456"/>
      <c r="K25" s="454"/>
      <c r="L25" s="488"/>
      <c r="M25" s="488"/>
      <c r="N25" s="488"/>
      <c r="O25" s="488"/>
      <c r="P25" s="488"/>
    </row>
    <row r="26" spans="1:16" ht="15" customHeight="1">
      <c r="A26" s="146" t="s">
        <v>408</v>
      </c>
      <c r="B26" s="565">
        <v>25</v>
      </c>
      <c r="C26" s="565">
        <v>9</v>
      </c>
      <c r="D26" s="168" t="s">
        <v>6</v>
      </c>
      <c r="E26" s="243"/>
      <c r="F26" s="294"/>
      <c r="G26" s="566"/>
      <c r="H26" s="147"/>
      <c r="I26" s="147"/>
      <c r="J26" s="456"/>
      <c r="K26" s="454"/>
      <c r="L26" s="488"/>
      <c r="M26" s="488"/>
      <c r="N26" s="488"/>
      <c r="O26" s="488"/>
      <c r="P26" s="488"/>
    </row>
    <row r="27" spans="1:16" ht="15" customHeight="1">
      <c r="A27" s="146" t="s">
        <v>404</v>
      </c>
      <c r="B27" s="565">
        <v>25</v>
      </c>
      <c r="C27" s="565">
        <v>9</v>
      </c>
      <c r="D27" s="168" t="s">
        <v>4</v>
      </c>
      <c r="E27" s="243">
        <f>400.75+2057.91</f>
        <v>2459</v>
      </c>
      <c r="F27" s="294"/>
      <c r="G27" s="566"/>
      <c r="H27" s="147"/>
      <c r="I27" s="147"/>
      <c r="J27" s="456"/>
      <c r="K27" s="454"/>
      <c r="L27" s="488"/>
      <c r="M27" s="488"/>
      <c r="N27" s="488"/>
      <c r="O27" s="488"/>
      <c r="P27" s="488"/>
    </row>
    <row r="28" spans="1:16" ht="15" customHeight="1">
      <c r="A28" s="574" t="s">
        <v>405</v>
      </c>
      <c r="B28" s="565">
        <v>25</v>
      </c>
      <c r="C28" s="565">
        <v>9</v>
      </c>
      <c r="D28" s="168" t="s">
        <v>406</v>
      </c>
      <c r="E28" s="243"/>
      <c r="F28" s="294"/>
      <c r="G28" s="566"/>
      <c r="H28" s="147"/>
      <c r="I28" s="147"/>
      <c r="J28" s="456"/>
      <c r="K28" s="454"/>
      <c r="L28" s="488"/>
      <c r="M28" s="488"/>
      <c r="N28" s="488"/>
      <c r="O28" s="488"/>
      <c r="P28" s="488"/>
    </row>
    <row r="29" spans="1:16" ht="15" customHeight="1">
      <c r="A29" s="463" t="s">
        <v>357</v>
      </c>
      <c r="B29" s="565">
        <v>25</v>
      </c>
      <c r="C29" s="565">
        <v>9</v>
      </c>
      <c r="D29" s="168" t="s">
        <v>7</v>
      </c>
      <c r="E29" s="243">
        <v>86783</v>
      </c>
      <c r="F29" s="294"/>
      <c r="G29" s="566"/>
      <c r="H29" s="147"/>
      <c r="I29" s="147"/>
      <c r="J29" s="456"/>
      <c r="K29" s="454"/>
      <c r="L29" s="488"/>
      <c r="M29" s="488"/>
      <c r="N29" s="488"/>
      <c r="O29" s="488"/>
      <c r="P29" s="488"/>
    </row>
    <row r="30" spans="1:16" ht="15" customHeight="1">
      <c r="A30" s="288" t="s">
        <v>358</v>
      </c>
      <c r="B30" s="565">
        <v>25</v>
      </c>
      <c r="C30" s="565">
        <v>9</v>
      </c>
      <c r="D30" s="128" t="s">
        <v>3</v>
      </c>
      <c r="E30" s="243">
        <v>166433</v>
      </c>
      <c r="F30" s="294"/>
      <c r="G30" s="566"/>
      <c r="H30" s="147"/>
      <c r="I30" s="147"/>
      <c r="J30" s="456"/>
      <c r="K30" s="454"/>
      <c r="L30" s="488"/>
      <c r="M30" s="488"/>
      <c r="N30" s="488"/>
      <c r="O30" s="488"/>
      <c r="P30" s="488"/>
    </row>
    <row r="31" spans="1:16" ht="15" customHeight="1">
      <c r="A31" s="146" t="s">
        <v>359</v>
      </c>
      <c r="B31" s="565">
        <v>25</v>
      </c>
      <c r="C31" s="565">
        <v>9</v>
      </c>
      <c r="D31" s="128" t="s">
        <v>8</v>
      </c>
      <c r="E31" s="243">
        <v>23175</v>
      </c>
      <c r="F31" s="294"/>
      <c r="G31" s="566"/>
      <c r="H31" s="147"/>
      <c r="I31" s="147"/>
      <c r="J31" s="456"/>
      <c r="K31" s="454"/>
      <c r="L31" s="488"/>
      <c r="M31" s="488"/>
      <c r="N31" s="488"/>
      <c r="O31" s="488"/>
      <c r="P31" s="488"/>
    </row>
    <row r="32" spans="1:16" ht="15" customHeight="1">
      <c r="A32" s="146" t="s">
        <v>10</v>
      </c>
      <c r="B32" s="565">
        <v>25</v>
      </c>
      <c r="C32" s="565">
        <v>9</v>
      </c>
      <c r="D32" s="128" t="s">
        <v>9</v>
      </c>
      <c r="E32" s="243"/>
      <c r="F32" s="294"/>
      <c r="G32" s="566"/>
      <c r="H32" s="147"/>
      <c r="I32" s="147"/>
      <c r="J32" s="456"/>
      <c r="K32" s="454"/>
      <c r="L32" s="488"/>
      <c r="M32" s="488"/>
      <c r="N32" s="488"/>
      <c r="O32" s="488"/>
      <c r="P32" s="488"/>
    </row>
    <row r="33" spans="1:16" ht="15" customHeight="1">
      <c r="A33" s="146" t="s">
        <v>453</v>
      </c>
      <c r="B33" s="565">
        <v>25</v>
      </c>
      <c r="C33" s="565">
        <v>9</v>
      </c>
      <c r="D33" s="128" t="s">
        <v>454</v>
      </c>
      <c r="E33" s="243"/>
      <c r="F33" s="294"/>
      <c r="G33" s="566"/>
      <c r="H33" s="147"/>
      <c r="I33" s="147"/>
      <c r="J33" s="456"/>
      <c r="K33" s="454"/>
      <c r="L33" s="488"/>
      <c r="M33" s="488"/>
      <c r="N33" s="488"/>
      <c r="O33" s="488"/>
      <c r="P33" s="488"/>
    </row>
    <row r="34" spans="1:16" ht="15" customHeight="1">
      <c r="A34" s="146" t="s">
        <v>345</v>
      </c>
      <c r="B34" s="565">
        <v>25</v>
      </c>
      <c r="C34" s="565">
        <v>9</v>
      </c>
      <c r="D34" s="128" t="s">
        <v>302</v>
      </c>
      <c r="E34" s="243"/>
      <c r="F34" s="294"/>
      <c r="G34" s="566"/>
      <c r="H34" s="147"/>
      <c r="I34" s="147"/>
      <c r="J34" s="456"/>
      <c r="K34" s="454"/>
      <c r="L34" s="488"/>
      <c r="M34" s="488"/>
      <c r="N34" s="488"/>
      <c r="O34" s="488"/>
      <c r="P34" s="488"/>
    </row>
    <row r="35" spans="1:16" ht="15" customHeight="1">
      <c r="A35" s="146" t="s">
        <v>304</v>
      </c>
      <c r="B35" s="565">
        <v>25</v>
      </c>
      <c r="C35" s="565">
        <v>9</v>
      </c>
      <c r="D35" s="128" t="s">
        <v>163</v>
      </c>
      <c r="E35" s="243">
        <v>22542</v>
      </c>
      <c r="F35" s="294"/>
      <c r="G35" s="566"/>
      <c r="H35" s="147"/>
      <c r="I35" s="147"/>
      <c r="J35" s="456"/>
      <c r="K35" s="454"/>
      <c r="L35" s="488"/>
      <c r="M35" s="488"/>
      <c r="N35" s="488"/>
      <c r="O35" s="488"/>
      <c r="P35" s="488"/>
    </row>
    <row r="36" spans="1:16" ht="15" customHeight="1">
      <c r="A36" s="146" t="s">
        <v>391</v>
      </c>
      <c r="B36" s="565">
        <v>25</v>
      </c>
      <c r="C36" s="565">
        <v>9</v>
      </c>
      <c r="D36" s="128" t="s">
        <v>392</v>
      </c>
      <c r="E36" s="446"/>
      <c r="F36" s="294"/>
      <c r="G36" s="566"/>
      <c r="H36" s="147"/>
      <c r="I36" s="147"/>
      <c r="J36" s="456"/>
      <c r="K36" s="454"/>
      <c r="L36" s="488"/>
      <c r="M36" s="488"/>
      <c r="N36" s="488"/>
      <c r="O36" s="488"/>
      <c r="P36" s="488"/>
    </row>
    <row r="37" spans="1:16" ht="15" customHeight="1" thickBot="1">
      <c r="A37" s="468" t="s">
        <v>305</v>
      </c>
      <c r="B37" s="465"/>
      <c r="C37" s="465"/>
      <c r="D37" s="562"/>
      <c r="E37" s="447">
        <f>SUM(E22:E35)-E36</f>
        <v>313392</v>
      </c>
      <c r="F37" s="294"/>
      <c r="G37" s="567"/>
      <c r="H37" s="568"/>
      <c r="I37" s="568"/>
      <c r="J37" s="456"/>
      <c r="K37" s="454"/>
      <c r="L37" s="488"/>
      <c r="M37" s="488"/>
      <c r="N37" s="488"/>
      <c r="O37" s="488"/>
      <c r="P37" s="488"/>
    </row>
    <row r="38" spans="1:16" ht="15" customHeight="1" thickBot="1">
      <c r="A38" s="489" t="s">
        <v>456</v>
      </c>
      <c r="B38" s="490"/>
      <c r="C38" s="490"/>
      <c r="D38" s="491"/>
      <c r="E38" s="492">
        <f>E20+E37</f>
        <v>738246</v>
      </c>
      <c r="F38" s="294"/>
      <c r="G38" s="489" t="s">
        <v>456</v>
      </c>
      <c r="H38" s="490"/>
      <c r="I38" s="490"/>
      <c r="J38" s="494"/>
      <c r="K38" s="493">
        <f>K17+K23</f>
        <v>700612</v>
      </c>
      <c r="L38" s="488"/>
      <c r="M38" s="488"/>
      <c r="N38" s="488"/>
      <c r="O38" s="488"/>
      <c r="P38" s="488"/>
    </row>
    <row r="39" spans="1:16" ht="15" customHeight="1" thickBot="1">
      <c r="A39" s="670" t="s">
        <v>35</v>
      </c>
      <c r="B39" s="671"/>
      <c r="C39" s="671"/>
      <c r="D39" s="672"/>
      <c r="E39" s="349">
        <f>E38</f>
        <v>738246</v>
      </c>
      <c r="F39" s="501"/>
      <c r="G39" s="673" t="s">
        <v>35</v>
      </c>
      <c r="H39" s="674"/>
      <c r="I39" s="674"/>
      <c r="J39" s="703"/>
      <c r="K39" s="575">
        <f>K38</f>
        <v>700612</v>
      </c>
      <c r="L39" s="488"/>
      <c r="M39" s="488"/>
      <c r="N39" s="488"/>
      <c r="O39" s="488"/>
      <c r="P39" s="488"/>
    </row>
    <row r="40" spans="6:16" ht="15" customHeight="1">
      <c r="F40" s="501"/>
      <c r="G40" s="290"/>
      <c r="L40" s="488"/>
      <c r="M40" s="488"/>
      <c r="N40" s="488"/>
      <c r="O40" s="488"/>
      <c r="P40" s="488"/>
    </row>
    <row r="41" spans="1:16" ht="15" customHeight="1">
      <c r="A41" s="291" t="s">
        <v>130</v>
      </c>
      <c r="B41" s="291"/>
      <c r="C41" s="291"/>
      <c r="F41" s="501"/>
      <c r="L41" s="488"/>
      <c r="M41" s="488"/>
      <c r="N41" s="488"/>
      <c r="O41" s="488"/>
      <c r="P41" s="488"/>
    </row>
    <row r="42" spans="1:16" ht="13.5" customHeight="1">
      <c r="A42" s="291" t="s">
        <v>373</v>
      </c>
      <c r="B42" s="291"/>
      <c r="C42" s="291"/>
      <c r="F42" s="501"/>
      <c r="L42" s="488"/>
      <c r="M42" s="488"/>
      <c r="N42" s="488"/>
      <c r="O42" s="488"/>
      <c r="P42" s="488"/>
    </row>
    <row r="43" spans="6:16" ht="15" customHeight="1">
      <c r="F43" s="501"/>
      <c r="L43" s="488"/>
      <c r="M43" s="488"/>
      <c r="N43" s="488"/>
      <c r="O43" s="488"/>
      <c r="P43" s="488"/>
    </row>
    <row r="44" spans="6:16" ht="15" customHeight="1">
      <c r="F44" s="501"/>
      <c r="L44" s="488"/>
      <c r="M44" s="488"/>
      <c r="N44" s="488"/>
      <c r="O44" s="488"/>
      <c r="P44" s="488"/>
    </row>
    <row r="45" spans="6:16" ht="20.25" customHeight="1">
      <c r="F45" s="501"/>
      <c r="L45" s="488"/>
      <c r="M45" s="488"/>
      <c r="N45" s="488"/>
      <c r="O45" s="488"/>
      <c r="P45" s="488"/>
    </row>
    <row r="46" spans="6:16" ht="24" customHeight="1">
      <c r="F46" s="501"/>
      <c r="L46" s="488"/>
      <c r="M46" s="488"/>
      <c r="N46" s="488"/>
      <c r="O46" s="488"/>
      <c r="P46" s="488"/>
    </row>
    <row r="47" spans="6:16" ht="20.25" customHeight="1">
      <c r="F47" s="501"/>
      <c r="L47" s="488"/>
      <c r="M47" s="488"/>
      <c r="N47" s="488"/>
      <c r="O47" s="488"/>
      <c r="P47" s="488"/>
    </row>
    <row r="48" spans="6:16" ht="20.25" customHeight="1">
      <c r="F48" s="484"/>
      <c r="L48" s="488"/>
      <c r="M48" s="488"/>
      <c r="N48" s="488"/>
      <c r="O48" s="488"/>
      <c r="P48" s="488"/>
    </row>
    <row r="49" spans="1:11" ht="20.25" customHeight="1">
      <c r="A49" s="290"/>
      <c r="B49" s="290"/>
      <c r="C49" s="290"/>
      <c r="D49" s="293"/>
      <c r="E49" s="290"/>
      <c r="G49" s="290"/>
      <c r="H49" s="290"/>
      <c r="I49" s="290"/>
      <c r="J49" s="290"/>
      <c r="K49" s="290"/>
    </row>
    <row r="50" spans="1:11" ht="20.25" customHeight="1">
      <c r="A50" s="290"/>
      <c r="B50" s="290"/>
      <c r="C50" s="290"/>
      <c r="D50" s="293"/>
      <c r="E50" s="290"/>
      <c r="G50" s="290"/>
      <c r="H50" s="290"/>
      <c r="I50" s="290"/>
      <c r="J50" s="290"/>
      <c r="K50" s="290"/>
    </row>
    <row r="51" ht="20.25" customHeight="1"/>
    <row r="52" ht="20.25" customHeight="1"/>
    <row r="53" ht="20.25" customHeight="1"/>
    <row r="54" ht="20.25" customHeight="1"/>
    <row r="55" ht="20.25" customHeight="1"/>
    <row r="56" ht="18" customHeight="1"/>
    <row r="57" ht="10.5">
      <c r="F57" s="290"/>
    </row>
    <row r="58" spans="6:16" ht="10.5">
      <c r="F58" s="290"/>
      <c r="L58" s="290"/>
      <c r="M58" s="290"/>
      <c r="N58" s="290"/>
      <c r="O58" s="290"/>
      <c r="P58" s="290"/>
    </row>
    <row r="59" spans="12:16" ht="10.5">
      <c r="L59" s="290"/>
      <c r="M59" s="290"/>
      <c r="N59" s="290"/>
      <c r="O59" s="290"/>
      <c r="P59" s="290"/>
    </row>
    <row r="62" ht="9" customHeight="1"/>
    <row r="63" ht="10.5" hidden="1"/>
    <row r="64" ht="8.25" customHeight="1" hidden="1"/>
    <row r="65" spans="1:16" s="290" customFormat="1" ht="23.25" customHeight="1">
      <c r="A65" s="279"/>
      <c r="B65" s="279"/>
      <c r="C65" s="279"/>
      <c r="D65" s="28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</row>
    <row r="66" spans="1:16" s="290" customFormat="1" ht="10.5">
      <c r="A66" s="279"/>
      <c r="B66" s="279"/>
      <c r="C66" s="279"/>
      <c r="D66" s="28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</row>
  </sheetData>
  <sheetProtection password="EA98" sheet="1" formatColumns="0" selectLockedCells="1"/>
  <mergeCells count="13">
    <mergeCell ref="L5:P8"/>
    <mergeCell ref="A6:E6"/>
    <mergeCell ref="G6:K6"/>
    <mergeCell ref="L16:P22"/>
    <mergeCell ref="G18:K18"/>
    <mergeCell ref="A21:E21"/>
    <mergeCell ref="A39:D39"/>
    <mergeCell ref="G39:J39"/>
    <mergeCell ref="A1:K1"/>
    <mergeCell ref="G2:K2"/>
    <mergeCell ref="A3:J3"/>
    <mergeCell ref="L3:P3"/>
    <mergeCell ref="L4:P4"/>
  </mergeCells>
  <dataValidations count="2">
    <dataValidation type="whole" allowBlank="1" showInputMessage="1" showErrorMessage="1" errorTitle="ERRORE NEL DATO IMMESSO" error="INSERIRE SOLO NUMERI INTERI" sqref="E7:E19 E22:E36 K7:K16 K19:K22">
      <formula1>0</formula1>
      <formula2>999999999999</formula2>
    </dataValidation>
    <dataValidation type="whole" allowBlank="1" showInputMessage="1" showErrorMessage="1" errorTitle="ERRORE NEL DATO IMMESSO" error="INSERIRE SOLO NUMERI INTERI" sqref="E20 K17 E37:E38 K23:K38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AN14"/>
  <sheetViews>
    <sheetView showGridLines="0" zoomScalePageLayoutView="0" workbookViewId="0" topLeftCell="A1">
      <selection activeCell="AA8" sqref="AA8"/>
    </sheetView>
  </sheetViews>
  <sheetFormatPr defaultColWidth="9.33203125" defaultRowHeight="10.5"/>
  <cols>
    <col min="1" max="1" width="33" style="5" customWidth="1"/>
    <col min="2" max="2" width="13.33203125" style="7" hidden="1" customWidth="1"/>
    <col min="3" max="8" width="11.16015625" style="5" hidden="1" customWidth="1"/>
    <col min="9" max="16" width="10.83203125" style="5" hidden="1" customWidth="1"/>
    <col min="17" max="26" width="9.33203125" style="5" hidden="1" customWidth="1"/>
    <col min="27" max="32" width="11.16015625" style="5" customWidth="1"/>
    <col min="33" max="40" width="10.83203125" style="5" customWidth="1"/>
    <col min="41" max="41" width="9.33203125" style="5" customWidth="1"/>
    <col min="42" max="16384" width="9.33203125" style="5" customWidth="1"/>
  </cols>
  <sheetData>
    <row r="1" spans="1:37" ht="43.5" customHeight="1">
      <c r="A1" s="528" t="str">
        <f>'t1'!A1</f>
        <v>COMPARTO REGIONI ED AUTONOMIE LOCALI - anno 2015</v>
      </c>
      <c r="B1" s="528"/>
      <c r="C1" s="528"/>
      <c r="D1" s="528"/>
      <c r="E1" s="528"/>
      <c r="F1" s="528"/>
      <c r="G1" s="528"/>
      <c r="H1" s="528"/>
      <c r="I1" s="528"/>
      <c r="J1" s="528"/>
      <c r="K1" s="3"/>
      <c r="L1" s="263"/>
      <c r="M1"/>
      <c r="AI1" s="3"/>
      <c r="AJ1" s="263"/>
      <c r="AK1"/>
    </row>
    <row r="2" spans="1:36" ht="30" customHeight="1" thickBot="1">
      <c r="A2" s="6"/>
      <c r="G2" s="590"/>
      <c r="H2" s="590"/>
      <c r="I2" s="590"/>
      <c r="J2" s="590"/>
      <c r="K2" s="590"/>
      <c r="L2" s="590"/>
      <c r="AE2" s="590"/>
      <c r="AF2" s="590"/>
      <c r="AG2" s="590"/>
      <c r="AH2" s="590"/>
      <c r="AI2" s="590"/>
      <c r="AJ2" s="590"/>
    </row>
    <row r="3" spans="1:40" ht="24.75" customHeight="1" thickBot="1">
      <c r="A3" s="12"/>
      <c r="B3" s="13"/>
      <c r="C3" s="104" t="s">
        <v>136</v>
      </c>
      <c r="D3" s="14"/>
      <c r="E3" s="14"/>
      <c r="F3" s="14"/>
      <c r="G3" s="476"/>
      <c r="H3" s="476"/>
      <c r="I3" s="476"/>
      <c r="J3" s="476"/>
      <c r="K3" s="476"/>
      <c r="L3" s="477"/>
      <c r="M3" s="219"/>
      <c r="N3" s="219"/>
      <c r="O3" s="219"/>
      <c r="P3" s="220"/>
      <c r="AA3" s="104" t="s">
        <v>136</v>
      </c>
      <c r="AB3" s="14"/>
      <c r="AC3" s="14"/>
      <c r="AD3" s="14"/>
      <c r="AE3" s="476"/>
      <c r="AF3" s="476"/>
      <c r="AG3" s="476"/>
      <c r="AH3" s="476"/>
      <c r="AI3" s="476"/>
      <c r="AJ3" s="477"/>
      <c r="AK3" s="219"/>
      <c r="AL3" s="219"/>
      <c r="AM3" s="219"/>
      <c r="AN3" s="220"/>
    </row>
    <row r="4" spans="1:40" ht="52.5" customHeight="1" thickTop="1">
      <c r="A4" s="106" t="s">
        <v>64</v>
      </c>
      <c r="B4" s="107" t="s">
        <v>31</v>
      </c>
      <c r="C4" s="20" t="s">
        <v>75</v>
      </c>
      <c r="D4" s="108"/>
      <c r="E4" s="20" t="s">
        <v>76</v>
      </c>
      <c r="F4" s="108"/>
      <c r="G4" s="20" t="s">
        <v>21</v>
      </c>
      <c r="H4" s="108"/>
      <c r="I4" s="20" t="s">
        <v>77</v>
      </c>
      <c r="J4" s="108"/>
      <c r="K4" s="20" t="s">
        <v>239</v>
      </c>
      <c r="L4" s="259"/>
      <c r="M4" s="20" t="s">
        <v>0</v>
      </c>
      <c r="N4" s="259"/>
      <c r="O4" s="20" t="s">
        <v>1</v>
      </c>
      <c r="P4" s="259"/>
      <c r="AA4" s="20" t="s">
        <v>75</v>
      </c>
      <c r="AB4" s="108"/>
      <c r="AC4" s="20" t="s">
        <v>76</v>
      </c>
      <c r="AD4" s="108"/>
      <c r="AE4" s="20" t="s">
        <v>21</v>
      </c>
      <c r="AF4" s="108"/>
      <c r="AG4" s="20" t="s">
        <v>77</v>
      </c>
      <c r="AH4" s="108"/>
      <c r="AI4" s="20" t="s">
        <v>239</v>
      </c>
      <c r="AJ4" s="259"/>
      <c r="AK4" s="20" t="s">
        <v>0</v>
      </c>
      <c r="AL4" s="259"/>
      <c r="AM4" s="20" t="s">
        <v>1</v>
      </c>
      <c r="AN4" s="259"/>
    </row>
    <row r="5" spans="1:40" ht="20.25" customHeight="1" thickBot="1">
      <c r="A5" s="15"/>
      <c r="B5" s="19"/>
      <c r="C5" s="370" t="s">
        <v>33</v>
      </c>
      <c r="D5" s="371" t="s">
        <v>34</v>
      </c>
      <c r="E5" s="370" t="s">
        <v>33</v>
      </c>
      <c r="F5" s="371" t="s">
        <v>34</v>
      </c>
      <c r="G5" s="370" t="s">
        <v>33</v>
      </c>
      <c r="H5" s="371" t="s">
        <v>34</v>
      </c>
      <c r="I5" s="370" t="s">
        <v>33</v>
      </c>
      <c r="J5" s="371" t="s">
        <v>34</v>
      </c>
      <c r="K5" s="370" t="s">
        <v>33</v>
      </c>
      <c r="L5" s="372" t="s">
        <v>34</v>
      </c>
      <c r="M5" s="370" t="s">
        <v>33</v>
      </c>
      <c r="N5" s="372" t="s">
        <v>34</v>
      </c>
      <c r="O5" s="370" t="s">
        <v>33</v>
      </c>
      <c r="P5" s="372" t="s">
        <v>34</v>
      </c>
      <c r="AA5" s="370" t="s">
        <v>33</v>
      </c>
      <c r="AB5" s="371" t="s">
        <v>34</v>
      </c>
      <c r="AC5" s="370" t="s">
        <v>33</v>
      </c>
      <c r="AD5" s="371" t="s">
        <v>34</v>
      </c>
      <c r="AE5" s="370" t="s">
        <v>33</v>
      </c>
      <c r="AF5" s="371" t="s">
        <v>34</v>
      </c>
      <c r="AG5" s="370" t="s">
        <v>33</v>
      </c>
      <c r="AH5" s="371" t="s">
        <v>34</v>
      </c>
      <c r="AI5" s="370" t="s">
        <v>33</v>
      </c>
      <c r="AJ5" s="372" t="s">
        <v>34</v>
      </c>
      <c r="AK5" s="370" t="s">
        <v>33</v>
      </c>
      <c r="AL5" s="372" t="s">
        <v>34</v>
      </c>
      <c r="AM5" s="370" t="s">
        <v>33</v>
      </c>
      <c r="AN5" s="372" t="s">
        <v>34</v>
      </c>
    </row>
    <row r="6" spans="1:40" ht="20.25" customHeight="1" thickTop="1">
      <c r="A6" s="352" t="s">
        <v>154</v>
      </c>
      <c r="B6" s="353" t="s">
        <v>155</v>
      </c>
      <c r="C6" s="373">
        <f aca="true" t="shared" si="0" ref="C6:I10">ROUND(AA6,2)</f>
        <v>0</v>
      </c>
      <c r="D6" s="367">
        <f t="shared" si="0"/>
        <v>0</v>
      </c>
      <c r="E6" s="373">
        <f t="shared" si="0"/>
        <v>0</v>
      </c>
      <c r="F6" s="367">
        <f t="shared" si="0"/>
        <v>0</v>
      </c>
      <c r="G6" s="373">
        <f t="shared" si="0"/>
        <v>0</v>
      </c>
      <c r="H6" s="367">
        <f t="shared" si="0"/>
        <v>0</v>
      </c>
      <c r="I6" s="373">
        <f t="shared" si="0"/>
        <v>0</v>
      </c>
      <c r="J6" s="367">
        <f>ROUND(AH6,2)</f>
        <v>0</v>
      </c>
      <c r="K6" s="554">
        <f aca="true" t="shared" si="1" ref="K6:P10">ROUND(AI6,0)</f>
        <v>0</v>
      </c>
      <c r="L6" s="555">
        <f t="shared" si="1"/>
        <v>0</v>
      </c>
      <c r="M6" s="554">
        <f t="shared" si="1"/>
        <v>0</v>
      </c>
      <c r="N6" s="555">
        <f t="shared" si="1"/>
        <v>0</v>
      </c>
      <c r="O6" s="554">
        <f t="shared" si="1"/>
        <v>0</v>
      </c>
      <c r="P6" s="555">
        <f t="shared" si="1"/>
        <v>0</v>
      </c>
      <c r="AA6" s="373"/>
      <c r="AB6" s="367"/>
      <c r="AC6" s="373"/>
      <c r="AD6" s="367"/>
      <c r="AE6" s="373"/>
      <c r="AF6" s="367"/>
      <c r="AG6" s="373"/>
      <c r="AH6" s="367"/>
      <c r="AI6" s="373"/>
      <c r="AJ6" s="368"/>
      <c r="AK6" s="373"/>
      <c r="AL6" s="368"/>
      <c r="AM6" s="373"/>
      <c r="AN6" s="368"/>
    </row>
    <row r="7" spans="1:40" ht="20.25" customHeight="1">
      <c r="A7" s="352" t="s">
        <v>156</v>
      </c>
      <c r="B7" s="354" t="s">
        <v>157</v>
      </c>
      <c r="C7" s="363">
        <f t="shared" si="0"/>
        <v>0.03</v>
      </c>
      <c r="D7" s="364">
        <f t="shared" si="0"/>
        <v>0.42</v>
      </c>
      <c r="E7" s="363">
        <f t="shared" si="0"/>
        <v>0</v>
      </c>
      <c r="F7" s="364">
        <f t="shared" si="0"/>
        <v>0</v>
      </c>
      <c r="G7" s="363">
        <f t="shared" si="0"/>
        <v>0</v>
      </c>
      <c r="H7" s="364">
        <f t="shared" si="0"/>
        <v>0</v>
      </c>
      <c r="I7" s="363">
        <f t="shared" si="0"/>
        <v>0</v>
      </c>
      <c r="J7" s="364">
        <f>ROUND(AH7,2)</f>
        <v>0</v>
      </c>
      <c r="K7" s="556">
        <f t="shared" si="1"/>
        <v>0</v>
      </c>
      <c r="L7" s="557">
        <f t="shared" si="1"/>
        <v>0</v>
      </c>
      <c r="M7" s="556">
        <f t="shared" si="1"/>
        <v>0</v>
      </c>
      <c r="N7" s="557">
        <f t="shared" si="1"/>
        <v>0</v>
      </c>
      <c r="O7" s="556">
        <f t="shared" si="1"/>
        <v>0</v>
      </c>
      <c r="P7" s="557">
        <f t="shared" si="1"/>
        <v>0</v>
      </c>
      <c r="AA7" s="363">
        <v>0.03</v>
      </c>
      <c r="AB7" s="364">
        <v>0.42</v>
      </c>
      <c r="AC7" s="363"/>
      <c r="AD7" s="364"/>
      <c r="AE7" s="363"/>
      <c r="AF7" s="364"/>
      <c r="AG7" s="363"/>
      <c r="AH7" s="364"/>
      <c r="AI7" s="363"/>
      <c r="AJ7" s="365"/>
      <c r="AK7" s="363"/>
      <c r="AL7" s="365"/>
      <c r="AM7" s="363"/>
      <c r="AN7" s="365"/>
    </row>
    <row r="8" spans="1:40" ht="20.25" customHeight="1">
      <c r="A8" s="352" t="s">
        <v>158</v>
      </c>
      <c r="B8" s="354" t="s">
        <v>159</v>
      </c>
      <c r="C8" s="366">
        <f t="shared" si="0"/>
        <v>0</v>
      </c>
      <c r="D8" s="367">
        <f t="shared" si="0"/>
        <v>0</v>
      </c>
      <c r="E8" s="366">
        <f t="shared" si="0"/>
        <v>0</v>
      </c>
      <c r="F8" s="367">
        <f t="shared" si="0"/>
        <v>0</v>
      </c>
      <c r="G8" s="366">
        <f t="shared" si="0"/>
        <v>0</v>
      </c>
      <c r="H8" s="367">
        <f t="shared" si="0"/>
        <v>0</v>
      </c>
      <c r="I8" s="366">
        <f t="shared" si="0"/>
        <v>0</v>
      </c>
      <c r="J8" s="367">
        <f>ROUND(AH8,2)</f>
        <v>0</v>
      </c>
      <c r="K8" s="558">
        <f t="shared" si="1"/>
        <v>0</v>
      </c>
      <c r="L8" s="555">
        <f t="shared" si="1"/>
        <v>0</v>
      </c>
      <c r="M8" s="558">
        <f t="shared" si="1"/>
        <v>0</v>
      </c>
      <c r="N8" s="555">
        <f t="shared" si="1"/>
        <v>0</v>
      </c>
      <c r="O8" s="558">
        <f t="shared" si="1"/>
        <v>0</v>
      </c>
      <c r="P8" s="555">
        <f t="shared" si="1"/>
        <v>0</v>
      </c>
      <c r="AA8" s="366"/>
      <c r="AB8" s="367"/>
      <c r="AC8" s="366"/>
      <c r="AD8" s="367"/>
      <c r="AE8" s="366"/>
      <c r="AF8" s="367"/>
      <c r="AG8" s="366"/>
      <c r="AH8" s="367"/>
      <c r="AI8" s="366"/>
      <c r="AJ8" s="368"/>
      <c r="AK8" s="366"/>
      <c r="AL8" s="368"/>
      <c r="AM8" s="366"/>
      <c r="AN8" s="368"/>
    </row>
    <row r="9" spans="1:40" ht="20.25" customHeight="1">
      <c r="A9" s="352" t="s">
        <v>208</v>
      </c>
      <c r="B9" s="354" t="s">
        <v>209</v>
      </c>
      <c r="C9" s="369">
        <f t="shared" si="0"/>
        <v>0</v>
      </c>
      <c r="D9" s="364">
        <f t="shared" si="0"/>
        <v>0</v>
      </c>
      <c r="E9" s="369">
        <f t="shared" si="0"/>
        <v>0</v>
      </c>
      <c r="F9" s="364">
        <f t="shared" si="0"/>
        <v>0</v>
      </c>
      <c r="G9" s="369">
        <f t="shared" si="0"/>
        <v>0</v>
      </c>
      <c r="H9" s="364">
        <f t="shared" si="0"/>
        <v>0</v>
      </c>
      <c r="I9" s="369">
        <f t="shared" si="0"/>
        <v>0</v>
      </c>
      <c r="J9" s="364">
        <f>ROUND(AH9,2)</f>
        <v>0</v>
      </c>
      <c r="K9" s="559">
        <f t="shared" si="1"/>
        <v>0</v>
      </c>
      <c r="L9" s="557">
        <f t="shared" si="1"/>
        <v>0</v>
      </c>
      <c r="M9" s="559">
        <f t="shared" si="1"/>
        <v>0</v>
      </c>
      <c r="N9" s="557">
        <f t="shared" si="1"/>
        <v>0</v>
      </c>
      <c r="O9" s="559">
        <f t="shared" si="1"/>
        <v>0</v>
      </c>
      <c r="P9" s="557">
        <f t="shared" si="1"/>
        <v>0</v>
      </c>
      <c r="AA9" s="369"/>
      <c r="AB9" s="364"/>
      <c r="AC9" s="369"/>
      <c r="AD9" s="364"/>
      <c r="AE9" s="369"/>
      <c r="AF9" s="364"/>
      <c r="AG9" s="369"/>
      <c r="AH9" s="364"/>
      <c r="AI9" s="369"/>
      <c r="AJ9" s="365"/>
      <c r="AK9" s="369"/>
      <c r="AL9" s="365"/>
      <c r="AM9" s="369"/>
      <c r="AN9" s="365"/>
    </row>
    <row r="10" spans="1:40" ht="20.25" customHeight="1" thickBot="1">
      <c r="A10" s="352" t="s">
        <v>160</v>
      </c>
      <c r="B10" s="355" t="s">
        <v>161</v>
      </c>
      <c r="C10" s="369">
        <f t="shared" si="0"/>
        <v>0</v>
      </c>
      <c r="D10" s="364">
        <f t="shared" si="0"/>
        <v>0</v>
      </c>
      <c r="E10" s="369">
        <f t="shared" si="0"/>
        <v>0</v>
      </c>
      <c r="F10" s="364">
        <f t="shared" si="0"/>
        <v>0</v>
      </c>
      <c r="G10" s="369">
        <f t="shared" si="0"/>
        <v>0</v>
      </c>
      <c r="H10" s="364">
        <f t="shared" si="0"/>
        <v>0</v>
      </c>
      <c r="I10" s="369">
        <f t="shared" si="0"/>
        <v>0</v>
      </c>
      <c r="J10" s="364">
        <f>ROUND(AH10,2)</f>
        <v>0</v>
      </c>
      <c r="K10" s="559">
        <f t="shared" si="1"/>
        <v>0</v>
      </c>
      <c r="L10" s="557">
        <f t="shared" si="1"/>
        <v>0</v>
      </c>
      <c r="M10" s="559">
        <f t="shared" si="1"/>
        <v>0</v>
      </c>
      <c r="N10" s="557">
        <f t="shared" si="1"/>
        <v>0</v>
      </c>
      <c r="O10" s="559">
        <f t="shared" si="1"/>
        <v>0</v>
      </c>
      <c r="P10" s="557">
        <f t="shared" si="1"/>
        <v>0</v>
      </c>
      <c r="AA10" s="369"/>
      <c r="AB10" s="364"/>
      <c r="AC10" s="369"/>
      <c r="AD10" s="364"/>
      <c r="AE10" s="369"/>
      <c r="AF10" s="364"/>
      <c r="AG10" s="369"/>
      <c r="AH10" s="364"/>
      <c r="AI10" s="369"/>
      <c r="AJ10" s="365"/>
      <c r="AK10" s="369"/>
      <c r="AL10" s="365"/>
      <c r="AM10" s="369"/>
      <c r="AN10" s="365"/>
    </row>
    <row r="11" spans="1:40" ht="33" customHeight="1" thickBot="1" thickTop="1">
      <c r="A11" s="18" t="s">
        <v>35</v>
      </c>
      <c r="B11" s="16"/>
      <c r="C11" s="521">
        <f aca="true" t="shared" si="2" ref="C11:L11">SUM(C6:C10)</f>
        <v>0.03</v>
      </c>
      <c r="D11" s="522">
        <f t="shared" si="2"/>
        <v>0.42</v>
      </c>
      <c r="E11" s="521">
        <f t="shared" si="2"/>
        <v>0</v>
      </c>
      <c r="F11" s="522">
        <f t="shared" si="2"/>
        <v>0</v>
      </c>
      <c r="G11" s="521">
        <f t="shared" si="2"/>
        <v>0</v>
      </c>
      <c r="H11" s="522">
        <f t="shared" si="2"/>
        <v>0</v>
      </c>
      <c r="I11" s="521">
        <f t="shared" si="2"/>
        <v>0</v>
      </c>
      <c r="J11" s="522">
        <f t="shared" si="2"/>
        <v>0</v>
      </c>
      <c r="K11" s="521">
        <f t="shared" si="2"/>
        <v>0</v>
      </c>
      <c r="L11" s="523">
        <f t="shared" si="2"/>
        <v>0</v>
      </c>
      <c r="M11" s="521">
        <f>SUM(M6:M10)</f>
        <v>0</v>
      </c>
      <c r="N11" s="523">
        <f>SUM(N6:N10)</f>
        <v>0</v>
      </c>
      <c r="O11" s="521">
        <f>SUM(O6:O10)</f>
        <v>0</v>
      </c>
      <c r="P11" s="523">
        <f>SUM(P6:P10)</f>
        <v>0</v>
      </c>
      <c r="AA11" s="521">
        <f aca="true" t="shared" si="3" ref="AA11:AJ11">SUM(AA6:AA10)</f>
        <v>0.03</v>
      </c>
      <c r="AB11" s="522">
        <f t="shared" si="3"/>
        <v>0.42</v>
      </c>
      <c r="AC11" s="521">
        <f t="shared" si="3"/>
        <v>0</v>
      </c>
      <c r="AD11" s="522">
        <f t="shared" si="3"/>
        <v>0</v>
      </c>
      <c r="AE11" s="521">
        <f t="shared" si="3"/>
        <v>0</v>
      </c>
      <c r="AF11" s="522">
        <f t="shared" si="3"/>
        <v>0</v>
      </c>
      <c r="AG11" s="521">
        <f t="shared" si="3"/>
        <v>0</v>
      </c>
      <c r="AH11" s="522">
        <f t="shared" si="3"/>
        <v>0</v>
      </c>
      <c r="AI11" s="521">
        <f t="shared" si="3"/>
        <v>0</v>
      </c>
      <c r="AJ11" s="523">
        <f t="shared" si="3"/>
        <v>0</v>
      </c>
      <c r="AK11" s="521">
        <f>SUM(AK6:AK10)</f>
        <v>0</v>
      </c>
      <c r="AL11" s="523">
        <f>SUM(AL6:AL10)</f>
        <v>0</v>
      </c>
      <c r="AM11" s="521">
        <f>SUM(AM6:AM10)</f>
        <v>0</v>
      </c>
      <c r="AN11" s="523">
        <f>SUM(AN6:AN10)</f>
        <v>0</v>
      </c>
    </row>
    <row r="12" spans="1:36" ht="8.25" customHeight="1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</row>
    <row r="13" ht="12.75">
      <c r="A13" s="102" t="s">
        <v>78</v>
      </c>
    </row>
    <row r="14" ht="12.75">
      <c r="A14" s="102" t="s">
        <v>79</v>
      </c>
    </row>
  </sheetData>
  <sheetProtection password="EA98" sheet="1" formatColumns="0" selectLockedCells="1"/>
  <mergeCells count="2">
    <mergeCell ref="G2:L2"/>
    <mergeCell ref="AE2:AJ2"/>
  </mergeCells>
  <dataValidations count="2"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  <dataValidation type="whole" allowBlank="1" showErrorMessage="1" promptTitle="ATTENZIONE!" prompt="Inserire solo numeri decimali con due cifre dopo la virgola" sqref="K6:P10 AI6:AN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4"/>
  <dimension ref="A1:T31"/>
  <sheetViews>
    <sheetView zoomScalePageLayoutView="0" workbookViewId="0" topLeftCell="A1">
      <selection activeCell="K13" sqref="K13"/>
    </sheetView>
  </sheetViews>
  <sheetFormatPr defaultColWidth="9.33203125" defaultRowHeight="10.5"/>
  <cols>
    <col min="1" max="1" width="6.16015625" style="397" bestFit="1" customWidth="1"/>
    <col min="2" max="2" width="13" style="393" customWidth="1"/>
    <col min="3" max="3" width="29.83203125" style="393" customWidth="1"/>
    <col min="4" max="11" width="13.5" style="393" customWidth="1"/>
    <col min="12" max="19" width="7.83203125" style="393" hidden="1" customWidth="1"/>
    <col min="20" max="20" width="9.33203125" style="393" hidden="1" customWidth="1"/>
    <col min="21" max="16384" width="9.33203125" style="393" customWidth="1"/>
  </cols>
  <sheetData>
    <row r="1" spans="1:19" ht="23.25" customHeight="1">
      <c r="A1" s="397" t="e">
        <f>#REF!</f>
        <v>#REF!</v>
      </c>
      <c r="B1" s="593" t="str">
        <f>'t1'!A1</f>
        <v>COMPARTO REGIONI ED AUTONOMIE LOCALI - anno 2015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</row>
    <row r="2" spans="4:17" ht="10.5"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4:18" ht="23.25" customHeight="1">
      <c r="D3" s="395"/>
      <c r="E3" s="395"/>
      <c r="F3" s="395"/>
      <c r="G3" s="395"/>
      <c r="H3" s="395"/>
      <c r="I3" s="395"/>
      <c r="J3" s="413"/>
      <c r="K3" s="413"/>
      <c r="M3" s="396"/>
      <c r="N3" s="396"/>
      <c r="O3" s="396"/>
      <c r="P3" s="396"/>
      <c r="Q3" s="396"/>
      <c r="R3" s="396"/>
    </row>
    <row r="4" ht="12">
      <c r="D4" s="398"/>
    </row>
    <row r="6" spans="2:19" ht="15" customHeight="1" hidden="1" thickTop="1">
      <c r="B6" s="594"/>
      <c r="C6" s="595"/>
      <c r="D6" s="596"/>
      <c r="E6" s="597"/>
      <c r="F6" s="597"/>
      <c r="G6" s="597"/>
      <c r="H6" s="597"/>
      <c r="I6" s="597"/>
      <c r="J6" s="597"/>
      <c r="K6" s="598"/>
      <c r="L6" s="596"/>
      <c r="M6" s="597"/>
      <c r="N6" s="597"/>
      <c r="O6" s="597"/>
      <c r="P6" s="597"/>
      <c r="Q6" s="597"/>
      <c r="R6" s="597"/>
      <c r="S6" s="598"/>
    </row>
    <row r="7" spans="2:19" ht="13.5" customHeight="1" hidden="1">
      <c r="B7" s="594"/>
      <c r="C7" s="595"/>
      <c r="D7" s="599"/>
      <c r="E7" s="594"/>
      <c r="F7" s="594"/>
      <c r="G7" s="594"/>
      <c r="H7" s="594"/>
      <c r="I7" s="594"/>
      <c r="J7" s="594"/>
      <c r="K7" s="600"/>
      <c r="L7" s="599"/>
      <c r="M7" s="594"/>
      <c r="N7" s="594"/>
      <c r="O7" s="594"/>
      <c r="P7" s="594"/>
      <c r="Q7" s="594"/>
      <c r="R7" s="594"/>
      <c r="S7" s="600"/>
    </row>
    <row r="8" spans="2:19" ht="60" customHeight="1">
      <c r="B8" s="594" t="s">
        <v>242</v>
      </c>
      <c r="C8" s="595"/>
      <c r="D8" s="591" t="s">
        <v>226</v>
      </c>
      <c r="E8" s="592"/>
      <c r="F8" s="592" t="s">
        <v>227</v>
      </c>
      <c r="G8" s="592"/>
      <c r="H8" s="592" t="s">
        <v>228</v>
      </c>
      <c r="I8" s="592"/>
      <c r="J8" s="592" t="s">
        <v>229</v>
      </c>
      <c r="K8" s="601"/>
      <c r="L8" s="603"/>
      <c r="M8" s="592"/>
      <c r="N8" s="592"/>
      <c r="O8" s="592"/>
      <c r="P8" s="592"/>
      <c r="Q8" s="592"/>
      <c r="R8" s="592"/>
      <c r="S8" s="601"/>
    </row>
    <row r="9" spans="2:19" ht="12">
      <c r="B9" s="592" t="s">
        <v>230</v>
      </c>
      <c r="C9" s="602"/>
      <c r="D9" s="405" t="s">
        <v>50</v>
      </c>
      <c r="E9" s="404" t="s">
        <v>51</v>
      </c>
      <c r="F9" s="403" t="s">
        <v>50</v>
      </c>
      <c r="G9" s="404" t="s">
        <v>51</v>
      </c>
      <c r="H9" s="403" t="s">
        <v>50</v>
      </c>
      <c r="I9" s="404" t="s">
        <v>51</v>
      </c>
      <c r="J9" s="403" t="s">
        <v>50</v>
      </c>
      <c r="K9" s="406" t="s">
        <v>51</v>
      </c>
      <c r="L9" s="405"/>
      <c r="M9" s="404"/>
      <c r="N9" s="403"/>
      <c r="O9" s="404"/>
      <c r="P9" s="403"/>
      <c r="Q9" s="404"/>
      <c r="R9" s="403"/>
      <c r="S9" s="406"/>
    </row>
    <row r="10" spans="1:19" ht="30.75" customHeight="1">
      <c r="A10" s="397" t="s">
        <v>231</v>
      </c>
      <c r="B10" s="592" t="s">
        <v>232</v>
      </c>
      <c r="C10" s="602"/>
      <c r="D10" s="478"/>
      <c r="E10" s="414"/>
      <c r="F10" s="414"/>
      <c r="G10" s="414"/>
      <c r="H10" s="415"/>
      <c r="I10" s="415">
        <v>1</v>
      </c>
      <c r="J10" s="415"/>
      <c r="K10" s="417"/>
      <c r="L10" s="416"/>
      <c r="M10" s="415"/>
      <c r="N10" s="415"/>
      <c r="O10" s="415"/>
      <c r="P10" s="415"/>
      <c r="Q10" s="415"/>
      <c r="R10" s="415"/>
      <c r="S10" s="417"/>
    </row>
    <row r="11" spans="2:19" ht="7.5" customHeight="1"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</row>
    <row r="12" spans="1:19" ht="15" customHeight="1">
      <c r="A12" s="397" t="str">
        <f>'t2'!B6</f>
        <v>CD</v>
      </c>
      <c r="B12" s="594" t="s">
        <v>233</v>
      </c>
      <c r="C12" s="407" t="str">
        <f>'t2'!A6</f>
        <v>Categoria D</v>
      </c>
      <c r="D12" s="418"/>
      <c r="E12" s="415"/>
      <c r="F12" s="415"/>
      <c r="G12" s="415"/>
      <c r="H12" s="415"/>
      <c r="I12" s="415"/>
      <c r="J12" s="415"/>
      <c r="K12" s="417"/>
      <c r="L12" s="416"/>
      <c r="M12" s="415"/>
      <c r="N12" s="415"/>
      <c r="O12" s="415"/>
      <c r="P12" s="415"/>
      <c r="Q12" s="415"/>
      <c r="R12" s="415"/>
      <c r="S12" s="417"/>
    </row>
    <row r="13" spans="1:19" ht="12">
      <c r="A13" s="397" t="str">
        <f>'t2'!B7</f>
        <v>CC</v>
      </c>
      <c r="B13" s="594"/>
      <c r="C13" s="407" t="str">
        <f>'t2'!A7</f>
        <v>Categoria C</v>
      </c>
      <c r="D13" s="418"/>
      <c r="E13" s="415"/>
      <c r="F13" s="415"/>
      <c r="G13" s="415"/>
      <c r="H13" s="415"/>
      <c r="I13" s="415"/>
      <c r="J13" s="415"/>
      <c r="K13" s="417"/>
      <c r="L13" s="416"/>
      <c r="M13" s="415"/>
      <c r="N13" s="415"/>
      <c r="O13" s="415"/>
      <c r="P13" s="415"/>
      <c r="Q13" s="415"/>
      <c r="R13" s="415"/>
      <c r="S13" s="417"/>
    </row>
    <row r="14" spans="1:19" ht="12">
      <c r="A14" s="397" t="str">
        <f>'t2'!B8</f>
        <v>CB</v>
      </c>
      <c r="B14" s="594"/>
      <c r="C14" s="407" t="str">
        <f>'t2'!A8</f>
        <v>Categoria B</v>
      </c>
      <c r="D14" s="418"/>
      <c r="E14" s="415"/>
      <c r="F14" s="415"/>
      <c r="G14" s="415"/>
      <c r="H14" s="415"/>
      <c r="I14" s="415"/>
      <c r="J14" s="415"/>
      <c r="K14" s="417"/>
      <c r="L14" s="416"/>
      <c r="M14" s="415"/>
      <c r="N14" s="415"/>
      <c r="O14" s="415"/>
      <c r="P14" s="415"/>
      <c r="Q14" s="415"/>
      <c r="R14" s="415"/>
      <c r="S14" s="417"/>
    </row>
    <row r="15" spans="1:19" ht="12">
      <c r="A15" s="397" t="str">
        <f>'t2'!B9</f>
        <v>CA</v>
      </c>
      <c r="B15" s="594"/>
      <c r="C15" s="407" t="str">
        <f>'t2'!A9</f>
        <v>Categoria A</v>
      </c>
      <c r="D15" s="418"/>
      <c r="E15" s="415"/>
      <c r="F15" s="415"/>
      <c r="G15" s="415"/>
      <c r="H15" s="415"/>
      <c r="I15" s="415"/>
      <c r="J15" s="415"/>
      <c r="K15" s="417"/>
      <c r="L15" s="416"/>
      <c r="M15" s="415"/>
      <c r="N15" s="415"/>
      <c r="O15" s="415"/>
      <c r="P15" s="415"/>
      <c r="Q15" s="415"/>
      <c r="R15" s="415"/>
      <c r="S15" s="417"/>
    </row>
    <row r="16" spans="1:19" ht="12.75" thickBot="1">
      <c r="A16" s="397" t="str">
        <f>'t2'!B10</f>
        <v>PC</v>
      </c>
      <c r="B16" s="594"/>
      <c r="C16" s="409" t="str">
        <f>'t2'!A10</f>
        <v>Personale contrattista</v>
      </c>
      <c r="D16" s="419"/>
      <c r="E16" s="420"/>
      <c r="F16" s="420"/>
      <c r="G16" s="420"/>
      <c r="H16" s="420"/>
      <c r="I16" s="420"/>
      <c r="J16" s="420"/>
      <c r="K16" s="422"/>
      <c r="L16" s="421"/>
      <c r="M16" s="420"/>
      <c r="N16" s="420"/>
      <c r="O16" s="420"/>
      <c r="P16" s="420"/>
      <c r="Q16" s="420"/>
      <c r="R16" s="420"/>
      <c r="S16" s="422"/>
    </row>
    <row r="17" spans="1:20" s="401" customFormat="1" ht="13.5">
      <c r="A17" s="399"/>
      <c r="B17" s="594"/>
      <c r="C17" s="408" t="s">
        <v>234</v>
      </c>
      <c r="D17" s="423">
        <f aca="true" t="shared" si="0" ref="D17:K17">SUM(D12:D16)</f>
        <v>0</v>
      </c>
      <c r="E17" s="424">
        <f t="shared" si="0"/>
        <v>0</v>
      </c>
      <c r="F17" s="424">
        <f t="shared" si="0"/>
        <v>0</v>
      </c>
      <c r="G17" s="424">
        <f t="shared" si="0"/>
        <v>0</v>
      </c>
      <c r="H17" s="424">
        <f t="shared" si="0"/>
        <v>0</v>
      </c>
      <c r="I17" s="424">
        <f t="shared" si="0"/>
        <v>0</v>
      </c>
      <c r="J17" s="424">
        <f t="shared" si="0"/>
        <v>0</v>
      </c>
      <c r="K17" s="425">
        <f t="shared" si="0"/>
        <v>0</v>
      </c>
      <c r="L17" s="423"/>
      <c r="M17" s="424"/>
      <c r="N17" s="424"/>
      <c r="O17" s="424"/>
      <c r="P17" s="424"/>
      <c r="Q17" s="424"/>
      <c r="R17" s="424"/>
      <c r="S17" s="425"/>
      <c r="T17" s="400">
        <f>SUM(D17:S17,D10:S10)</f>
        <v>1</v>
      </c>
    </row>
    <row r="25" ht="16.5" customHeight="1"/>
    <row r="26" spans="6:7" ht="12.75">
      <c r="F26" s="402"/>
      <c r="G26" s="402"/>
    </row>
    <row r="27" spans="6:7" ht="12.75">
      <c r="F27" s="402"/>
      <c r="G27" s="402"/>
    </row>
    <row r="29" spans="6:7" ht="12.75">
      <c r="F29" s="402"/>
      <c r="G29" s="402"/>
    </row>
    <row r="31" spans="6:7" ht="12.75">
      <c r="F31" s="402"/>
      <c r="G31" s="402"/>
    </row>
  </sheetData>
  <sheetProtection password="EA98" sheet="1" formatColumns="0" selectLockedCells="1"/>
  <mergeCells count="17"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/>
  <dimension ref="A1:X55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3.5" style="91" customWidth="1"/>
    <col min="2" max="2" width="10.66015625" style="100" customWidth="1"/>
    <col min="3" max="16" width="11.5" style="91" customWidth="1"/>
    <col min="17" max="18" width="11.5" style="0" customWidth="1"/>
    <col min="19" max="19" width="9.16015625" style="91" hidden="1" customWidth="1"/>
    <col min="20" max="20" width="9.16015625" style="91" customWidth="1"/>
    <col min="21" max="21" width="6.66015625" style="91" customWidth="1"/>
    <col min="22" max="25" width="10.83203125" style="91" customWidth="1"/>
    <col min="26" max="16384" width="10.66015625" style="91" customWidth="1"/>
  </cols>
  <sheetData>
    <row r="1" spans="1:19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3"/>
      <c r="P1" s="263"/>
      <c r="Q1"/>
      <c r="R1"/>
      <c r="S1"/>
    </row>
    <row r="2" spans="1:19" s="5" customFormat="1" ht="30" customHeight="1" thickBot="1">
      <c r="A2" s="262"/>
      <c r="B2" s="2"/>
      <c r="C2" s="3"/>
      <c r="D2" s="3"/>
      <c r="E2" s="3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/>
      <c r="R2"/>
      <c r="S2"/>
    </row>
    <row r="3" spans="1:20" ht="18.75" customHeight="1" thickBot="1">
      <c r="A3" s="92"/>
      <c r="B3" s="93"/>
      <c r="C3" s="132" t="s">
        <v>83</v>
      </c>
      <c r="D3" s="133"/>
      <c r="E3" s="133"/>
      <c r="F3" s="134"/>
      <c r="G3" s="133"/>
      <c r="H3" s="133"/>
      <c r="I3" s="133"/>
      <c r="J3" s="133"/>
      <c r="K3" s="133"/>
      <c r="L3" s="133"/>
      <c r="M3" s="610" t="s">
        <v>84</v>
      </c>
      <c r="N3" s="611"/>
      <c r="O3" s="611"/>
      <c r="P3" s="611"/>
      <c r="Q3" s="611"/>
      <c r="R3" s="612"/>
      <c r="S3"/>
      <c r="T3"/>
    </row>
    <row r="4" spans="1:20" ht="21.75" customHeight="1" thickTop="1">
      <c r="A4" s="228" t="s">
        <v>81</v>
      </c>
      <c r="B4" s="229" t="s">
        <v>31</v>
      </c>
      <c r="C4" s="135" t="s">
        <v>131</v>
      </c>
      <c r="D4" s="136"/>
      <c r="E4" s="607" t="s">
        <v>61</v>
      </c>
      <c r="F4" s="608"/>
      <c r="G4" s="609" t="s">
        <v>22</v>
      </c>
      <c r="H4" s="609"/>
      <c r="I4" s="609" t="s">
        <v>271</v>
      </c>
      <c r="J4" s="609"/>
      <c r="K4" s="609" t="s">
        <v>272</v>
      </c>
      <c r="L4" s="613"/>
      <c r="M4" s="135" t="s">
        <v>131</v>
      </c>
      <c r="N4" s="137"/>
      <c r="O4" s="138" t="s">
        <v>61</v>
      </c>
      <c r="P4" s="137"/>
      <c r="Q4" s="138" t="s">
        <v>22</v>
      </c>
      <c r="R4" s="137"/>
      <c r="S4"/>
      <c r="T4"/>
    </row>
    <row r="5" spans="1:20" ht="12" thickBot="1">
      <c r="A5" s="517" t="s">
        <v>469</v>
      </c>
      <c r="B5" s="230"/>
      <c r="C5" s="139" t="s">
        <v>33</v>
      </c>
      <c r="D5" s="140" t="s">
        <v>34</v>
      </c>
      <c r="E5" s="141" t="s">
        <v>33</v>
      </c>
      <c r="F5" s="140" t="s">
        <v>34</v>
      </c>
      <c r="G5" s="141" t="s">
        <v>33</v>
      </c>
      <c r="H5" s="140" t="s">
        <v>34</v>
      </c>
      <c r="I5" s="141" t="s">
        <v>33</v>
      </c>
      <c r="J5" s="140" t="s">
        <v>34</v>
      </c>
      <c r="K5" s="141" t="s">
        <v>33</v>
      </c>
      <c r="L5" s="140" t="s">
        <v>34</v>
      </c>
      <c r="M5" s="142" t="s">
        <v>33</v>
      </c>
      <c r="N5" s="143" t="s">
        <v>34</v>
      </c>
      <c r="O5" s="144" t="s">
        <v>33</v>
      </c>
      <c r="P5" s="143" t="s">
        <v>34</v>
      </c>
      <c r="Q5" s="144" t="s">
        <v>33</v>
      </c>
      <c r="R5" s="143" t="s">
        <v>34</v>
      </c>
      <c r="S5"/>
      <c r="T5"/>
    </row>
    <row r="6" spans="1:20" ht="12.75" customHeight="1" thickTop="1">
      <c r="A6" s="24" t="str">
        <f>'t1'!A6</f>
        <v>SEGRETARIO A</v>
      </c>
      <c r="B6" s="231" t="str">
        <f>'t1'!B6</f>
        <v>0D0102</v>
      </c>
      <c r="C6" s="182"/>
      <c r="D6" s="183"/>
      <c r="E6" s="184"/>
      <c r="F6" s="376"/>
      <c r="G6" s="190"/>
      <c r="H6" s="183"/>
      <c r="I6" s="190"/>
      <c r="J6" s="183"/>
      <c r="K6" s="190"/>
      <c r="L6" s="183"/>
      <c r="M6" s="185"/>
      <c r="N6" s="186"/>
      <c r="O6" s="187"/>
      <c r="P6" s="426"/>
      <c r="Q6" s="427"/>
      <c r="R6" s="410"/>
      <c r="S6" s="508">
        <f>'t1'!N6</f>
        <v>0</v>
      </c>
      <c r="T6"/>
    </row>
    <row r="7" spans="1:20" ht="12.75" customHeight="1">
      <c r="A7" s="24" t="str">
        <f>'t1'!A7</f>
        <v>SEGRETARIO B</v>
      </c>
      <c r="B7" s="231" t="str">
        <f>'t1'!B7</f>
        <v>0D0103</v>
      </c>
      <c r="C7" s="182"/>
      <c r="D7" s="183"/>
      <c r="E7" s="184"/>
      <c r="F7" s="376"/>
      <c r="G7" s="190"/>
      <c r="H7" s="183"/>
      <c r="I7" s="190"/>
      <c r="J7" s="183"/>
      <c r="K7" s="190"/>
      <c r="L7" s="183"/>
      <c r="M7" s="185"/>
      <c r="N7" s="186"/>
      <c r="O7" s="187"/>
      <c r="P7" s="428"/>
      <c r="Q7" s="429"/>
      <c r="R7" s="411"/>
      <c r="S7" s="508">
        <f>'t1'!N7</f>
        <v>0</v>
      </c>
      <c r="T7"/>
    </row>
    <row r="8" spans="1:20" ht="12.75" customHeight="1">
      <c r="A8" s="24" t="str">
        <f>'t1'!A8</f>
        <v>SEGRETARIO C</v>
      </c>
      <c r="B8" s="231" t="str">
        <f>'t1'!B8</f>
        <v>0D0485</v>
      </c>
      <c r="C8" s="182"/>
      <c r="D8" s="183"/>
      <c r="E8" s="184"/>
      <c r="F8" s="376"/>
      <c r="G8" s="190"/>
      <c r="H8" s="183"/>
      <c r="I8" s="190"/>
      <c r="J8" s="183"/>
      <c r="K8" s="190"/>
      <c r="L8" s="183"/>
      <c r="M8" s="185"/>
      <c r="N8" s="186"/>
      <c r="O8" s="187"/>
      <c r="P8" s="428"/>
      <c r="Q8" s="429"/>
      <c r="R8" s="411"/>
      <c r="S8" s="508">
        <f>'t1'!N8</f>
        <v>0</v>
      </c>
      <c r="T8"/>
    </row>
    <row r="9" spans="1:20" ht="12.75" customHeight="1">
      <c r="A9" s="24" t="str">
        <f>'t1'!A9</f>
        <v>SEGRETARIO GENERALE CCIAA</v>
      </c>
      <c r="B9" s="231" t="str">
        <f>'t1'!B9</f>
        <v>0D0104</v>
      </c>
      <c r="C9" s="182"/>
      <c r="D9" s="183"/>
      <c r="E9" s="184"/>
      <c r="F9" s="376"/>
      <c r="G9" s="190"/>
      <c r="H9" s="183"/>
      <c r="I9" s="190"/>
      <c r="J9" s="183"/>
      <c r="K9" s="190"/>
      <c r="L9" s="183"/>
      <c r="M9" s="185"/>
      <c r="N9" s="186"/>
      <c r="O9" s="187"/>
      <c r="P9" s="428"/>
      <c r="Q9" s="429"/>
      <c r="R9" s="411"/>
      <c r="S9" s="508">
        <f>'t1'!N9</f>
        <v>1</v>
      </c>
      <c r="T9"/>
    </row>
    <row r="10" spans="1:20" ht="12.75" customHeight="1">
      <c r="A10" s="24" t="str">
        <f>'t1'!A10</f>
        <v>DIRETTORE  GENERALE</v>
      </c>
      <c r="B10" s="231" t="str">
        <f>'t1'!B10</f>
        <v>0D0097</v>
      </c>
      <c r="C10" s="182"/>
      <c r="D10" s="183"/>
      <c r="E10" s="184"/>
      <c r="F10" s="376"/>
      <c r="G10" s="190"/>
      <c r="H10" s="183"/>
      <c r="I10" s="190"/>
      <c r="J10" s="183"/>
      <c r="K10" s="190"/>
      <c r="L10" s="183"/>
      <c r="M10" s="185"/>
      <c r="N10" s="186"/>
      <c r="O10" s="187"/>
      <c r="P10" s="428"/>
      <c r="Q10" s="429"/>
      <c r="R10" s="411"/>
      <c r="S10" s="508">
        <f>'t1'!N10</f>
        <v>0</v>
      </c>
      <c r="T10"/>
    </row>
    <row r="11" spans="1:20" ht="12.75" customHeight="1">
      <c r="A11" s="24" t="str">
        <f>'t1'!A11</f>
        <v>DIRIGENTE FUORI D.O. art.110 c.2 TUEL</v>
      </c>
      <c r="B11" s="231" t="str">
        <f>'t1'!B11</f>
        <v>0D0098</v>
      </c>
      <c r="C11" s="182"/>
      <c r="D11" s="183"/>
      <c r="E11" s="184"/>
      <c r="F11" s="376"/>
      <c r="G11" s="190"/>
      <c r="H11" s="183"/>
      <c r="I11" s="190"/>
      <c r="J11" s="183"/>
      <c r="K11" s="190"/>
      <c r="L11" s="183"/>
      <c r="M11" s="185"/>
      <c r="N11" s="186"/>
      <c r="O11" s="187"/>
      <c r="P11" s="428"/>
      <c r="Q11" s="429"/>
      <c r="R11" s="411"/>
      <c r="S11" s="508">
        <f>'t1'!N11</f>
        <v>0</v>
      </c>
      <c r="T11"/>
    </row>
    <row r="12" spans="1:20" ht="12.75" customHeight="1">
      <c r="A12" s="24" t="str">
        <f>'t1'!A12</f>
        <v>ALTE SPECIALIZZ. FUORI D.O.art.110 c.2 TUEL</v>
      </c>
      <c r="B12" s="231" t="str">
        <f>'t1'!B12</f>
        <v>0D0095</v>
      </c>
      <c r="C12" s="182"/>
      <c r="D12" s="183"/>
      <c r="E12" s="184"/>
      <c r="F12" s="376"/>
      <c r="G12" s="190"/>
      <c r="H12" s="183"/>
      <c r="I12" s="190"/>
      <c r="J12" s="183"/>
      <c r="K12" s="190"/>
      <c r="L12" s="183"/>
      <c r="M12" s="185"/>
      <c r="N12" s="186"/>
      <c r="O12" s="187"/>
      <c r="P12" s="428"/>
      <c r="Q12" s="429"/>
      <c r="R12" s="411"/>
      <c r="S12" s="508">
        <f>'t1'!N12</f>
        <v>0</v>
      </c>
      <c r="T12"/>
    </row>
    <row r="13" spans="1:20" ht="12.75" customHeight="1">
      <c r="A13" s="24" t="str">
        <f>'t1'!A13</f>
        <v>DIRIGENTE A TEMPO INDETERMINATO</v>
      </c>
      <c r="B13" s="231" t="str">
        <f>'t1'!B13</f>
        <v>0D0164</v>
      </c>
      <c r="C13" s="182"/>
      <c r="D13" s="183"/>
      <c r="E13" s="184"/>
      <c r="F13" s="376"/>
      <c r="G13" s="190"/>
      <c r="H13" s="183"/>
      <c r="I13" s="190"/>
      <c r="J13" s="183"/>
      <c r="K13" s="190"/>
      <c r="L13" s="183"/>
      <c r="M13" s="185"/>
      <c r="N13" s="186"/>
      <c r="O13" s="187"/>
      <c r="P13" s="428"/>
      <c r="Q13" s="429"/>
      <c r="R13" s="411"/>
      <c r="S13" s="508">
        <f>'t1'!N13</f>
        <v>1</v>
      </c>
      <c r="T13"/>
    </row>
    <row r="14" spans="1:20" ht="12.75" customHeight="1">
      <c r="A14" s="24" t="str">
        <f>'t1'!A14</f>
        <v>DIRIGENTE A TEMPO DET.TO  ART.110 C.1 TUEL</v>
      </c>
      <c r="B14" s="231" t="str">
        <f>'t1'!B14</f>
        <v>0D0165</v>
      </c>
      <c r="C14" s="182"/>
      <c r="D14" s="183"/>
      <c r="E14" s="184"/>
      <c r="F14" s="376"/>
      <c r="G14" s="190"/>
      <c r="H14" s="183"/>
      <c r="I14" s="190"/>
      <c r="J14" s="183"/>
      <c r="K14" s="190"/>
      <c r="L14" s="183"/>
      <c r="M14" s="185"/>
      <c r="N14" s="186"/>
      <c r="O14" s="187"/>
      <c r="P14" s="428"/>
      <c r="Q14" s="429"/>
      <c r="R14" s="411"/>
      <c r="S14" s="508">
        <f>'t1'!N14</f>
        <v>0</v>
      </c>
      <c r="T14"/>
    </row>
    <row r="15" spans="1:20" ht="12.75" customHeight="1">
      <c r="A15" s="24" t="str">
        <f>'t1'!A15</f>
        <v>ALTE SPECIALIZZ. IN D.O. art.110 c.1 TUEL</v>
      </c>
      <c r="B15" s="231" t="str">
        <f>'t1'!B15</f>
        <v>0D0I95</v>
      </c>
      <c r="C15" s="182"/>
      <c r="D15" s="183"/>
      <c r="E15" s="184"/>
      <c r="F15" s="376"/>
      <c r="G15" s="190"/>
      <c r="H15" s="183"/>
      <c r="I15" s="190"/>
      <c r="J15" s="183"/>
      <c r="K15" s="190"/>
      <c r="L15" s="183"/>
      <c r="M15" s="185"/>
      <c r="N15" s="186"/>
      <c r="O15" s="187"/>
      <c r="P15" s="428"/>
      <c r="Q15" s="429"/>
      <c r="R15" s="411"/>
      <c r="S15" s="508">
        <f>'t1'!N15</f>
        <v>0</v>
      </c>
      <c r="T15"/>
    </row>
    <row r="16" spans="1:20" ht="12.75" customHeight="1">
      <c r="A16" s="24" t="str">
        <f>'t1'!A16</f>
        <v>POSIZ. ECON. D6 - PROFILI ACCESSO D3</v>
      </c>
      <c r="B16" s="231" t="str">
        <f>'t1'!B16</f>
        <v>0D6A00</v>
      </c>
      <c r="C16" s="182"/>
      <c r="D16" s="183"/>
      <c r="E16" s="184"/>
      <c r="F16" s="376"/>
      <c r="G16" s="190"/>
      <c r="H16" s="183"/>
      <c r="I16" s="190"/>
      <c r="J16" s="183"/>
      <c r="K16" s="190"/>
      <c r="L16" s="183"/>
      <c r="M16" s="185"/>
      <c r="N16" s="186"/>
      <c r="O16" s="187"/>
      <c r="P16" s="428"/>
      <c r="Q16" s="429"/>
      <c r="R16" s="411"/>
      <c r="S16" s="508">
        <f>'t1'!N16</f>
        <v>1</v>
      </c>
      <c r="T16"/>
    </row>
    <row r="17" spans="1:20" ht="12.75" customHeight="1">
      <c r="A17" s="24" t="str">
        <f>'t1'!A17</f>
        <v>POSIZ. ECON. D6 - PROFILO ACCESSO D1</v>
      </c>
      <c r="B17" s="231" t="str">
        <f>'t1'!B17</f>
        <v>0D6000</v>
      </c>
      <c r="C17" s="182"/>
      <c r="D17" s="183"/>
      <c r="E17" s="184"/>
      <c r="F17" s="376"/>
      <c r="G17" s="190"/>
      <c r="H17" s="183"/>
      <c r="I17" s="190"/>
      <c r="J17" s="183"/>
      <c r="K17" s="190"/>
      <c r="L17" s="183"/>
      <c r="M17" s="185"/>
      <c r="N17" s="186"/>
      <c r="O17" s="187"/>
      <c r="P17" s="428"/>
      <c r="Q17" s="429"/>
      <c r="R17" s="411"/>
      <c r="S17" s="508">
        <f>'t1'!N17</f>
        <v>1</v>
      </c>
      <c r="T17"/>
    </row>
    <row r="18" spans="1:20" ht="12.75" customHeight="1">
      <c r="A18" s="24" t="str">
        <f>'t1'!A18</f>
        <v>POSIZ. ECON. D5 PROFILI ACCESSO D3</v>
      </c>
      <c r="B18" s="231" t="str">
        <f>'t1'!B18</f>
        <v>052486</v>
      </c>
      <c r="C18" s="182"/>
      <c r="D18" s="183"/>
      <c r="E18" s="184"/>
      <c r="F18" s="376"/>
      <c r="G18" s="190"/>
      <c r="H18" s="183"/>
      <c r="I18" s="190"/>
      <c r="J18" s="183"/>
      <c r="K18" s="190"/>
      <c r="L18" s="183"/>
      <c r="M18" s="185"/>
      <c r="N18" s="186"/>
      <c r="O18" s="187"/>
      <c r="P18" s="428"/>
      <c r="Q18" s="429"/>
      <c r="R18" s="411"/>
      <c r="S18" s="508">
        <f>'t1'!N18</f>
        <v>1</v>
      </c>
      <c r="T18"/>
    </row>
    <row r="19" spans="1:20" ht="12.75" customHeight="1">
      <c r="A19" s="24" t="str">
        <f>'t1'!A19</f>
        <v>POSIZ. ECON. D5 PROFILI ACCESSO D1</v>
      </c>
      <c r="B19" s="231" t="str">
        <f>'t1'!B19</f>
        <v>052487</v>
      </c>
      <c r="C19" s="182"/>
      <c r="D19" s="183"/>
      <c r="E19" s="184"/>
      <c r="F19" s="376"/>
      <c r="G19" s="190"/>
      <c r="H19" s="183"/>
      <c r="I19" s="190"/>
      <c r="J19" s="183"/>
      <c r="K19" s="190"/>
      <c r="L19" s="183"/>
      <c r="M19" s="185"/>
      <c r="N19" s="186"/>
      <c r="O19" s="187"/>
      <c r="P19" s="428"/>
      <c r="Q19" s="429"/>
      <c r="R19" s="411"/>
      <c r="S19" s="508">
        <f>'t1'!N19</f>
        <v>0</v>
      </c>
      <c r="T19"/>
    </row>
    <row r="20" spans="1:20" ht="12.75" customHeight="1">
      <c r="A20" s="24" t="str">
        <f>'t1'!A20</f>
        <v>POSIZ. ECON. D4 PROFILI ACCESSO D3</v>
      </c>
      <c r="B20" s="231" t="str">
        <f>'t1'!B20</f>
        <v>051488</v>
      </c>
      <c r="C20" s="182"/>
      <c r="D20" s="183"/>
      <c r="E20" s="184"/>
      <c r="F20" s="376"/>
      <c r="G20" s="190"/>
      <c r="H20" s="183"/>
      <c r="I20" s="190"/>
      <c r="J20" s="183"/>
      <c r="K20" s="190"/>
      <c r="L20" s="183"/>
      <c r="M20" s="185"/>
      <c r="N20" s="186"/>
      <c r="O20" s="187"/>
      <c r="P20" s="428"/>
      <c r="Q20" s="429"/>
      <c r="R20" s="411"/>
      <c r="S20" s="508">
        <f>'t1'!N20</f>
        <v>0</v>
      </c>
      <c r="T20"/>
    </row>
    <row r="21" spans="1:20" ht="12.75" customHeight="1">
      <c r="A21" s="24" t="str">
        <f>'t1'!A21</f>
        <v>POSIZ. ECON. D4 PROFILI ACCESSO D1</v>
      </c>
      <c r="B21" s="231" t="str">
        <f>'t1'!B21</f>
        <v>051489</v>
      </c>
      <c r="C21" s="182"/>
      <c r="D21" s="183"/>
      <c r="E21" s="184"/>
      <c r="F21" s="376"/>
      <c r="G21" s="190"/>
      <c r="H21" s="183"/>
      <c r="I21" s="190"/>
      <c r="J21" s="183"/>
      <c r="K21" s="190"/>
      <c r="L21" s="183"/>
      <c r="M21" s="185"/>
      <c r="N21" s="186"/>
      <c r="O21" s="187"/>
      <c r="P21" s="428"/>
      <c r="Q21" s="429"/>
      <c r="R21" s="411"/>
      <c r="S21" s="508">
        <f>'t1'!N21</f>
        <v>1</v>
      </c>
      <c r="T21"/>
    </row>
    <row r="22" spans="1:20" ht="12.75" customHeight="1">
      <c r="A22" s="24" t="str">
        <f>'t1'!A22</f>
        <v>POSIZIONE ECONOMICA DI ACCESSO D3</v>
      </c>
      <c r="B22" s="231" t="str">
        <f>'t1'!B22</f>
        <v>058000</v>
      </c>
      <c r="C22" s="182"/>
      <c r="D22" s="183"/>
      <c r="E22" s="184"/>
      <c r="F22" s="376"/>
      <c r="G22" s="190"/>
      <c r="H22" s="183"/>
      <c r="I22" s="190"/>
      <c r="J22" s="183"/>
      <c r="K22" s="190"/>
      <c r="L22" s="183"/>
      <c r="M22" s="185"/>
      <c r="N22" s="186"/>
      <c r="O22" s="187"/>
      <c r="P22" s="428"/>
      <c r="Q22" s="429"/>
      <c r="R22" s="411"/>
      <c r="S22" s="508">
        <f>'t1'!N22</f>
        <v>0</v>
      </c>
      <c r="T22"/>
    </row>
    <row r="23" spans="1:20" ht="12.75" customHeight="1">
      <c r="A23" s="24" t="str">
        <f>'t1'!A23</f>
        <v>POSIZIONE ECONOMICA D3</v>
      </c>
      <c r="B23" s="231" t="str">
        <f>'t1'!B23</f>
        <v>050000</v>
      </c>
      <c r="C23" s="182"/>
      <c r="D23" s="183"/>
      <c r="E23" s="184"/>
      <c r="F23" s="376"/>
      <c r="G23" s="190"/>
      <c r="H23" s="183"/>
      <c r="I23" s="190"/>
      <c r="J23" s="183"/>
      <c r="K23" s="190"/>
      <c r="L23" s="183"/>
      <c r="M23" s="185"/>
      <c r="N23" s="186"/>
      <c r="O23" s="187"/>
      <c r="P23" s="428"/>
      <c r="Q23" s="429"/>
      <c r="R23" s="411"/>
      <c r="S23" s="508">
        <f>'t1'!N23</f>
        <v>1</v>
      </c>
      <c r="T23"/>
    </row>
    <row r="24" spans="1:20" ht="12.75" customHeight="1">
      <c r="A24" s="24" t="str">
        <f>'t1'!A24</f>
        <v>POSIZIONE ECONOMICA D2</v>
      </c>
      <c r="B24" s="231" t="str">
        <f>'t1'!B24</f>
        <v>049000</v>
      </c>
      <c r="C24" s="182"/>
      <c r="D24" s="183"/>
      <c r="E24" s="184"/>
      <c r="F24" s="376"/>
      <c r="G24" s="190"/>
      <c r="H24" s="183"/>
      <c r="I24" s="190"/>
      <c r="J24" s="183"/>
      <c r="K24" s="190"/>
      <c r="L24" s="183"/>
      <c r="M24" s="185"/>
      <c r="N24" s="186"/>
      <c r="O24" s="187"/>
      <c r="P24" s="428"/>
      <c r="Q24" s="429"/>
      <c r="R24" s="411"/>
      <c r="S24" s="508">
        <f>'t1'!N24</f>
        <v>1</v>
      </c>
      <c r="T24"/>
    </row>
    <row r="25" spans="1:20" ht="12.75" customHeight="1">
      <c r="A25" s="24" t="str">
        <f>'t1'!A25</f>
        <v>POSIZIONE ECONOMICA DI ACCESSO D1</v>
      </c>
      <c r="B25" s="231" t="str">
        <f>'t1'!B25</f>
        <v>057000</v>
      </c>
      <c r="C25" s="182"/>
      <c r="D25" s="183"/>
      <c r="E25" s="184"/>
      <c r="F25" s="376"/>
      <c r="G25" s="190"/>
      <c r="H25" s="183"/>
      <c r="I25" s="190"/>
      <c r="J25" s="183"/>
      <c r="K25" s="190"/>
      <c r="L25" s="183"/>
      <c r="M25" s="185"/>
      <c r="N25" s="186"/>
      <c r="O25" s="187"/>
      <c r="P25" s="428"/>
      <c r="Q25" s="429"/>
      <c r="R25" s="411"/>
      <c r="S25" s="508">
        <f>'t1'!N25</f>
        <v>1</v>
      </c>
      <c r="T25"/>
    </row>
    <row r="26" spans="1:20" ht="12.75" customHeight="1">
      <c r="A26" s="24" t="str">
        <f>'t1'!A26</f>
        <v>POSIZIONE ECONOMICA C5</v>
      </c>
      <c r="B26" s="231" t="str">
        <f>'t1'!B26</f>
        <v>046000</v>
      </c>
      <c r="C26" s="182"/>
      <c r="D26" s="183"/>
      <c r="E26" s="184"/>
      <c r="F26" s="376"/>
      <c r="G26" s="190"/>
      <c r="H26" s="183"/>
      <c r="I26" s="190"/>
      <c r="J26" s="183"/>
      <c r="K26" s="190"/>
      <c r="L26" s="183"/>
      <c r="M26" s="185"/>
      <c r="N26" s="186"/>
      <c r="O26" s="187"/>
      <c r="P26" s="428"/>
      <c r="Q26" s="429"/>
      <c r="R26" s="411"/>
      <c r="S26" s="508">
        <f>'t1'!N26</f>
        <v>1</v>
      </c>
      <c r="T26"/>
    </row>
    <row r="27" spans="1:20" ht="12.75" customHeight="1">
      <c r="A27" s="24" t="str">
        <f>'t1'!A27</f>
        <v>POSIZIONE ECONOMICA C4</v>
      </c>
      <c r="B27" s="231" t="str">
        <f>'t1'!B27</f>
        <v>045000</v>
      </c>
      <c r="C27" s="182"/>
      <c r="D27" s="183"/>
      <c r="E27" s="184"/>
      <c r="F27" s="376"/>
      <c r="G27" s="190"/>
      <c r="H27" s="183"/>
      <c r="I27" s="190"/>
      <c r="J27" s="183"/>
      <c r="K27" s="190"/>
      <c r="L27" s="183"/>
      <c r="M27" s="185"/>
      <c r="N27" s="186"/>
      <c r="O27" s="187"/>
      <c r="P27" s="428"/>
      <c r="Q27" s="429"/>
      <c r="R27" s="411"/>
      <c r="S27" s="508">
        <f>'t1'!N27</f>
        <v>1</v>
      </c>
      <c r="T27"/>
    </row>
    <row r="28" spans="1:20" ht="12.75" customHeight="1">
      <c r="A28" s="24" t="str">
        <f>'t1'!A28</f>
        <v>POSIZIONE ECONOMICA C3</v>
      </c>
      <c r="B28" s="231" t="str">
        <f>'t1'!B28</f>
        <v>043000</v>
      </c>
      <c r="C28" s="182"/>
      <c r="D28" s="183"/>
      <c r="E28" s="184"/>
      <c r="F28" s="376"/>
      <c r="G28" s="190"/>
      <c r="H28" s="183"/>
      <c r="I28" s="190"/>
      <c r="J28" s="183"/>
      <c r="K28" s="190"/>
      <c r="L28" s="183"/>
      <c r="M28" s="185"/>
      <c r="N28" s="186"/>
      <c r="O28" s="187"/>
      <c r="P28" s="428"/>
      <c r="Q28" s="429"/>
      <c r="R28" s="411"/>
      <c r="S28" s="508">
        <f>'t1'!N28</f>
        <v>1</v>
      </c>
      <c r="T28"/>
    </row>
    <row r="29" spans="1:20" ht="12.75" customHeight="1">
      <c r="A29" s="24" t="str">
        <f>'t1'!A29</f>
        <v>POSIZIONE ECONOMICA C2</v>
      </c>
      <c r="B29" s="231" t="str">
        <f>'t1'!B29</f>
        <v>042000</v>
      </c>
      <c r="C29" s="182"/>
      <c r="D29" s="183"/>
      <c r="E29" s="184"/>
      <c r="F29" s="376"/>
      <c r="G29" s="190"/>
      <c r="H29" s="183"/>
      <c r="I29" s="190"/>
      <c r="J29" s="183"/>
      <c r="K29" s="190"/>
      <c r="L29" s="183"/>
      <c r="M29" s="185"/>
      <c r="N29" s="186"/>
      <c r="O29" s="187"/>
      <c r="P29" s="428"/>
      <c r="Q29" s="429"/>
      <c r="R29" s="411"/>
      <c r="S29" s="508">
        <f>'t1'!N29</f>
        <v>1</v>
      </c>
      <c r="T29"/>
    </row>
    <row r="30" spans="1:20" ht="12.75" customHeight="1">
      <c r="A30" s="24" t="str">
        <f>'t1'!A30</f>
        <v>POSIZIONE ECONOMICA DI ACCESSO C1</v>
      </c>
      <c r="B30" s="231" t="str">
        <f>'t1'!B30</f>
        <v>056000</v>
      </c>
      <c r="C30" s="182"/>
      <c r="D30" s="183"/>
      <c r="E30" s="184"/>
      <c r="F30" s="376"/>
      <c r="G30" s="190"/>
      <c r="H30" s="183"/>
      <c r="I30" s="190"/>
      <c r="J30" s="183"/>
      <c r="K30" s="190"/>
      <c r="L30" s="183"/>
      <c r="M30" s="185"/>
      <c r="N30" s="186"/>
      <c r="O30" s="187"/>
      <c r="P30" s="428"/>
      <c r="Q30" s="429"/>
      <c r="R30" s="411"/>
      <c r="S30" s="508">
        <f>'t1'!N30</f>
        <v>1</v>
      </c>
      <c r="T30"/>
    </row>
    <row r="31" spans="1:20" ht="12.75" customHeight="1">
      <c r="A31" s="24" t="str">
        <f>'t1'!A31</f>
        <v>POSIZ. ECON. B7 - PROFILO ACCESSO B3</v>
      </c>
      <c r="B31" s="231" t="str">
        <f>'t1'!B31</f>
        <v>0B7A00</v>
      </c>
      <c r="C31" s="182"/>
      <c r="D31" s="183"/>
      <c r="E31" s="184"/>
      <c r="F31" s="376"/>
      <c r="G31" s="190"/>
      <c r="H31" s="183"/>
      <c r="I31" s="190"/>
      <c r="J31" s="183"/>
      <c r="K31" s="190"/>
      <c r="L31" s="183"/>
      <c r="M31" s="185"/>
      <c r="N31" s="186"/>
      <c r="O31" s="187"/>
      <c r="P31" s="428"/>
      <c r="Q31" s="429"/>
      <c r="R31" s="411"/>
      <c r="S31" s="508">
        <f>'t1'!N31</f>
        <v>1</v>
      </c>
      <c r="T31"/>
    </row>
    <row r="32" spans="1:20" ht="12.75" customHeight="1">
      <c r="A32" s="24" t="str">
        <f>'t1'!A32</f>
        <v>POSIZ. ECON. B7 - PROFILO  ACCESSO B1</v>
      </c>
      <c r="B32" s="231" t="str">
        <f>'t1'!B32</f>
        <v>0B7000</v>
      </c>
      <c r="C32" s="182"/>
      <c r="D32" s="183"/>
      <c r="E32" s="184"/>
      <c r="F32" s="376"/>
      <c r="G32" s="190"/>
      <c r="H32" s="183"/>
      <c r="I32" s="190"/>
      <c r="J32" s="183"/>
      <c r="K32" s="190"/>
      <c r="L32" s="183"/>
      <c r="M32" s="185"/>
      <c r="N32" s="186"/>
      <c r="O32" s="187"/>
      <c r="P32" s="428"/>
      <c r="Q32" s="429"/>
      <c r="R32" s="411"/>
      <c r="S32" s="508">
        <f>'t1'!N32</f>
        <v>0</v>
      </c>
      <c r="T32"/>
    </row>
    <row r="33" spans="1:20" ht="12.75" customHeight="1">
      <c r="A33" s="24" t="str">
        <f>'t1'!A33</f>
        <v>POSIZ. ECON. B6 PROFILI ACCESSO B3</v>
      </c>
      <c r="B33" s="231" t="str">
        <f>'t1'!B33</f>
        <v>038490</v>
      </c>
      <c r="C33" s="182"/>
      <c r="D33" s="183"/>
      <c r="E33" s="184"/>
      <c r="F33" s="376"/>
      <c r="G33" s="190"/>
      <c r="H33" s="183"/>
      <c r="I33" s="190"/>
      <c r="J33" s="183"/>
      <c r="K33" s="190"/>
      <c r="L33" s="183"/>
      <c r="M33" s="185"/>
      <c r="N33" s="186"/>
      <c r="O33" s="187"/>
      <c r="P33" s="428"/>
      <c r="Q33" s="429"/>
      <c r="R33" s="411"/>
      <c r="S33" s="508">
        <f>'t1'!N33</f>
        <v>1</v>
      </c>
      <c r="T33"/>
    </row>
    <row r="34" spans="1:20" ht="12.75" customHeight="1">
      <c r="A34" s="24" t="str">
        <f>'t1'!A34</f>
        <v>POSIZ. ECON. B6 PROFILI ACCESSO B1</v>
      </c>
      <c r="B34" s="231" t="str">
        <f>'t1'!B34</f>
        <v>038491</v>
      </c>
      <c r="C34" s="182"/>
      <c r="D34" s="183"/>
      <c r="E34" s="184"/>
      <c r="F34" s="376"/>
      <c r="G34" s="190"/>
      <c r="H34" s="183"/>
      <c r="I34" s="190"/>
      <c r="J34" s="183"/>
      <c r="K34" s="190"/>
      <c r="L34" s="183"/>
      <c r="M34" s="185"/>
      <c r="N34" s="186"/>
      <c r="O34" s="187"/>
      <c r="P34" s="428"/>
      <c r="Q34" s="429"/>
      <c r="R34" s="411"/>
      <c r="S34" s="508">
        <f>'t1'!N34</f>
        <v>1</v>
      </c>
      <c r="T34"/>
    </row>
    <row r="35" spans="1:20" ht="12.75" customHeight="1">
      <c r="A35" s="24" t="str">
        <f>'t1'!A35</f>
        <v>POSIZ. ECON. B5 PROFILI ACCESSO B3</v>
      </c>
      <c r="B35" s="231" t="str">
        <f>'t1'!B35</f>
        <v>037492</v>
      </c>
      <c r="C35" s="182"/>
      <c r="D35" s="183"/>
      <c r="E35" s="184"/>
      <c r="F35" s="376"/>
      <c r="G35" s="190"/>
      <c r="H35" s="183"/>
      <c r="I35" s="190"/>
      <c r="J35" s="183"/>
      <c r="K35" s="190"/>
      <c r="L35" s="183"/>
      <c r="M35" s="185"/>
      <c r="N35" s="186"/>
      <c r="O35" s="187"/>
      <c r="P35" s="428"/>
      <c r="Q35" s="429"/>
      <c r="R35" s="411"/>
      <c r="S35" s="508">
        <f>'t1'!N35</f>
        <v>0</v>
      </c>
      <c r="T35"/>
    </row>
    <row r="36" spans="1:20" ht="12.75" customHeight="1">
      <c r="A36" s="24" t="str">
        <f>'t1'!A36</f>
        <v>POSIZ. ECON. B5 PROFILI ACCESSO B1</v>
      </c>
      <c r="B36" s="231" t="str">
        <f>'t1'!B36</f>
        <v>037493</v>
      </c>
      <c r="C36" s="182"/>
      <c r="D36" s="183"/>
      <c r="E36" s="184"/>
      <c r="F36" s="376"/>
      <c r="G36" s="190"/>
      <c r="H36" s="183"/>
      <c r="I36" s="190"/>
      <c r="J36" s="183"/>
      <c r="K36" s="190"/>
      <c r="L36" s="183"/>
      <c r="M36" s="185"/>
      <c r="N36" s="186"/>
      <c r="O36" s="187"/>
      <c r="P36" s="428"/>
      <c r="Q36" s="429"/>
      <c r="R36" s="411"/>
      <c r="S36" s="508">
        <f>'t1'!N36</f>
        <v>0</v>
      </c>
      <c r="T36"/>
    </row>
    <row r="37" spans="1:20" ht="12.75" customHeight="1">
      <c r="A37" s="24" t="str">
        <f>'t1'!A37</f>
        <v>POSIZ. ECON. B4 PROFILI ACCESSO B3</v>
      </c>
      <c r="B37" s="231" t="str">
        <f>'t1'!B37</f>
        <v>036494</v>
      </c>
      <c r="C37" s="182"/>
      <c r="D37" s="183"/>
      <c r="E37" s="184"/>
      <c r="F37" s="376"/>
      <c r="G37" s="190"/>
      <c r="H37" s="183"/>
      <c r="I37" s="190"/>
      <c r="J37" s="183"/>
      <c r="K37" s="190"/>
      <c r="L37" s="183"/>
      <c r="M37" s="185"/>
      <c r="N37" s="186"/>
      <c r="O37" s="187"/>
      <c r="P37" s="428"/>
      <c r="Q37" s="429"/>
      <c r="R37" s="411"/>
      <c r="S37" s="508">
        <f>'t1'!N37</f>
        <v>1</v>
      </c>
      <c r="T37"/>
    </row>
    <row r="38" spans="1:20" ht="12.75" customHeight="1">
      <c r="A38" s="24" t="str">
        <f>'t1'!A38</f>
        <v>POSIZ. ECON. B4 PROFILI ACCESSO B1</v>
      </c>
      <c r="B38" s="231" t="str">
        <f>'t1'!B38</f>
        <v>036495</v>
      </c>
      <c r="C38" s="182"/>
      <c r="D38" s="183"/>
      <c r="E38" s="184"/>
      <c r="F38" s="376"/>
      <c r="G38" s="190"/>
      <c r="H38" s="183"/>
      <c r="I38" s="190"/>
      <c r="J38" s="183"/>
      <c r="K38" s="190"/>
      <c r="L38" s="183"/>
      <c r="M38" s="185"/>
      <c r="N38" s="186"/>
      <c r="O38" s="187"/>
      <c r="P38" s="428"/>
      <c r="Q38" s="429"/>
      <c r="R38" s="411"/>
      <c r="S38" s="508">
        <f>'t1'!N38</f>
        <v>1</v>
      </c>
      <c r="T38"/>
    </row>
    <row r="39" spans="1:20" ht="12.75" customHeight="1">
      <c r="A39" s="24" t="str">
        <f>'t1'!A39</f>
        <v>POSIZIONE ECONOMICA DI ACCESSO B3</v>
      </c>
      <c r="B39" s="231" t="str">
        <f>'t1'!B39</f>
        <v>055000</v>
      </c>
      <c r="C39" s="182"/>
      <c r="D39" s="183"/>
      <c r="E39" s="184"/>
      <c r="F39" s="376"/>
      <c r="G39" s="190"/>
      <c r="H39" s="183"/>
      <c r="I39" s="190"/>
      <c r="J39" s="183"/>
      <c r="K39" s="190"/>
      <c r="L39" s="183"/>
      <c r="M39" s="185"/>
      <c r="N39" s="186"/>
      <c r="O39" s="187"/>
      <c r="P39" s="428"/>
      <c r="Q39" s="429"/>
      <c r="R39" s="411"/>
      <c r="S39" s="508">
        <f>'t1'!N39</f>
        <v>1</v>
      </c>
      <c r="T39"/>
    </row>
    <row r="40" spans="1:20" ht="12.75" customHeight="1">
      <c r="A40" s="24" t="str">
        <f>'t1'!A40</f>
        <v>POSIZIONE ECONOMICA B3</v>
      </c>
      <c r="B40" s="231" t="str">
        <f>'t1'!B40</f>
        <v>034000</v>
      </c>
      <c r="C40" s="182"/>
      <c r="D40" s="183"/>
      <c r="E40" s="184"/>
      <c r="F40" s="376"/>
      <c r="G40" s="190"/>
      <c r="H40" s="183"/>
      <c r="I40" s="190"/>
      <c r="J40" s="183"/>
      <c r="K40" s="190"/>
      <c r="L40" s="183"/>
      <c r="M40" s="185"/>
      <c r="N40" s="186"/>
      <c r="O40" s="187"/>
      <c r="P40" s="428"/>
      <c r="Q40" s="429"/>
      <c r="R40" s="411"/>
      <c r="S40" s="508">
        <f>'t1'!N40</f>
        <v>0</v>
      </c>
      <c r="T40"/>
    </row>
    <row r="41" spans="1:20" ht="12.75" customHeight="1">
      <c r="A41" s="24" t="str">
        <f>'t1'!A41</f>
        <v>POSIZIONE ECONOMICA B2</v>
      </c>
      <c r="B41" s="231" t="str">
        <f>'t1'!B41</f>
        <v>032000</v>
      </c>
      <c r="C41" s="182"/>
      <c r="D41" s="183"/>
      <c r="E41" s="184"/>
      <c r="F41" s="376"/>
      <c r="G41" s="190"/>
      <c r="H41" s="183"/>
      <c r="I41" s="190"/>
      <c r="J41" s="183"/>
      <c r="K41" s="190"/>
      <c r="L41" s="183"/>
      <c r="M41" s="185"/>
      <c r="N41" s="186"/>
      <c r="O41" s="187"/>
      <c r="P41" s="428"/>
      <c r="Q41" s="429"/>
      <c r="R41" s="411"/>
      <c r="S41" s="508">
        <f>'t1'!N41</f>
        <v>0</v>
      </c>
      <c r="T41"/>
    </row>
    <row r="42" spans="1:20" ht="12.75" customHeight="1">
      <c r="A42" s="24" t="str">
        <f>'t1'!A42</f>
        <v>POSIZIONE ECONOMICA DI ACCESSO B1</v>
      </c>
      <c r="B42" s="231" t="str">
        <f>'t1'!B42</f>
        <v>054000</v>
      </c>
      <c r="C42" s="182"/>
      <c r="D42" s="183"/>
      <c r="E42" s="184"/>
      <c r="F42" s="376"/>
      <c r="G42" s="190"/>
      <c r="H42" s="183"/>
      <c r="I42" s="190"/>
      <c r="J42" s="183"/>
      <c r="K42" s="190"/>
      <c r="L42" s="183"/>
      <c r="M42" s="185"/>
      <c r="N42" s="186"/>
      <c r="O42" s="187"/>
      <c r="P42" s="428"/>
      <c r="Q42" s="429"/>
      <c r="R42" s="411"/>
      <c r="S42" s="508">
        <f>'t1'!N42</f>
        <v>0</v>
      </c>
      <c r="T42"/>
    </row>
    <row r="43" spans="1:20" ht="12.75" customHeight="1">
      <c r="A43" s="24" t="str">
        <f>'t1'!A43</f>
        <v>POSIZIONE ECONOMICA A5</v>
      </c>
      <c r="B43" s="231" t="str">
        <f>'t1'!B43</f>
        <v>0A5000</v>
      </c>
      <c r="C43" s="182"/>
      <c r="D43" s="183"/>
      <c r="E43" s="184"/>
      <c r="F43" s="376"/>
      <c r="G43" s="190"/>
      <c r="H43" s="183"/>
      <c r="I43" s="190"/>
      <c r="J43" s="183"/>
      <c r="K43" s="190"/>
      <c r="L43" s="183"/>
      <c r="M43" s="185"/>
      <c r="N43" s="186"/>
      <c r="O43" s="187"/>
      <c r="P43" s="428"/>
      <c r="Q43" s="429"/>
      <c r="R43" s="411"/>
      <c r="S43" s="508">
        <f>'t1'!N43</f>
        <v>1</v>
      </c>
      <c r="T43"/>
    </row>
    <row r="44" spans="1:20" ht="12.75" customHeight="1">
      <c r="A44" s="24" t="str">
        <f>'t1'!A44</f>
        <v>POSIZIONE ECONOMICA A4</v>
      </c>
      <c r="B44" s="231" t="str">
        <f>'t1'!B44</f>
        <v>028000</v>
      </c>
      <c r="C44" s="182"/>
      <c r="D44" s="183"/>
      <c r="E44" s="184"/>
      <c r="F44" s="376"/>
      <c r="G44" s="190"/>
      <c r="H44" s="183"/>
      <c r="I44" s="190"/>
      <c r="J44" s="183"/>
      <c r="K44" s="190"/>
      <c r="L44" s="183"/>
      <c r="M44" s="185"/>
      <c r="N44" s="186"/>
      <c r="O44" s="187"/>
      <c r="P44" s="428"/>
      <c r="Q44" s="429"/>
      <c r="R44" s="411"/>
      <c r="S44" s="508">
        <f>'t1'!N44</f>
        <v>0</v>
      </c>
      <c r="T44"/>
    </row>
    <row r="45" spans="1:20" ht="12.75" customHeight="1">
      <c r="A45" s="24" t="str">
        <f>'t1'!A45</f>
        <v>POSIZIONE ECONOMICA A3</v>
      </c>
      <c r="B45" s="231" t="str">
        <f>'t1'!B45</f>
        <v>027000</v>
      </c>
      <c r="C45" s="182"/>
      <c r="D45" s="183"/>
      <c r="E45" s="184"/>
      <c r="F45" s="376"/>
      <c r="G45" s="190"/>
      <c r="H45" s="183"/>
      <c r="I45" s="190"/>
      <c r="J45" s="183"/>
      <c r="K45" s="190"/>
      <c r="L45" s="183"/>
      <c r="M45" s="185"/>
      <c r="N45" s="186"/>
      <c r="O45" s="187"/>
      <c r="P45" s="428"/>
      <c r="Q45" s="429"/>
      <c r="R45" s="411"/>
      <c r="S45" s="508">
        <f>'t1'!N45</f>
        <v>0</v>
      </c>
      <c r="T45"/>
    </row>
    <row r="46" spans="1:20" ht="12.75" customHeight="1">
      <c r="A46" s="24" t="str">
        <f>'t1'!A46</f>
        <v>POSIZIONE ECONOMICA A2</v>
      </c>
      <c r="B46" s="231" t="str">
        <f>'t1'!B46</f>
        <v>025000</v>
      </c>
      <c r="C46" s="182"/>
      <c r="D46" s="183"/>
      <c r="E46" s="184"/>
      <c r="F46" s="376"/>
      <c r="G46" s="190"/>
      <c r="H46" s="183"/>
      <c r="I46" s="190"/>
      <c r="J46" s="183"/>
      <c r="K46" s="190"/>
      <c r="L46" s="183"/>
      <c r="M46" s="185"/>
      <c r="N46" s="186"/>
      <c r="O46" s="187"/>
      <c r="P46" s="428"/>
      <c r="Q46" s="429"/>
      <c r="R46" s="411"/>
      <c r="S46" s="508">
        <f>'t1'!N46</f>
        <v>0</v>
      </c>
      <c r="T46"/>
    </row>
    <row r="47" spans="1:20" ht="12.75" customHeight="1">
      <c r="A47" s="24" t="str">
        <f>'t1'!A47</f>
        <v>POSIZIONE ECONOMICA DI ACCESSO A1</v>
      </c>
      <c r="B47" s="231" t="str">
        <f>'t1'!B47</f>
        <v>053000</v>
      </c>
      <c r="C47" s="182"/>
      <c r="D47" s="183"/>
      <c r="E47" s="184"/>
      <c r="F47" s="376"/>
      <c r="G47" s="190"/>
      <c r="H47" s="183"/>
      <c r="I47" s="190"/>
      <c r="J47" s="183"/>
      <c r="K47" s="190"/>
      <c r="L47" s="183"/>
      <c r="M47" s="185"/>
      <c r="N47" s="186"/>
      <c r="O47" s="187"/>
      <c r="P47" s="428"/>
      <c r="Q47" s="429"/>
      <c r="R47" s="411"/>
      <c r="S47" s="508">
        <f>'t1'!N47</f>
        <v>0</v>
      </c>
      <c r="T47"/>
    </row>
    <row r="48" spans="1:20" ht="12.75" customHeight="1">
      <c r="A48" s="24" t="str">
        <f>'t1'!A48</f>
        <v>CONTRATTISTI (a)</v>
      </c>
      <c r="B48" s="231" t="str">
        <f>'t1'!B48</f>
        <v>000061</v>
      </c>
      <c r="C48" s="182"/>
      <c r="D48" s="183"/>
      <c r="E48" s="184"/>
      <c r="F48" s="376"/>
      <c r="G48" s="190"/>
      <c r="H48" s="183"/>
      <c r="I48" s="190"/>
      <c r="J48" s="183"/>
      <c r="K48" s="190"/>
      <c r="L48" s="183"/>
      <c r="M48" s="185"/>
      <c r="N48" s="186"/>
      <c r="O48" s="187"/>
      <c r="P48" s="428"/>
      <c r="Q48" s="430"/>
      <c r="R48" s="412"/>
      <c r="S48" s="508">
        <f>'t1'!N48</f>
        <v>0</v>
      </c>
      <c r="T48"/>
    </row>
    <row r="49" spans="1:20" ht="12.75" customHeight="1" thickBot="1">
      <c r="A49" s="24" t="str">
        <f>'t1'!A49</f>
        <v>COLLABORATORE A T.D. ART. 90 TUEL (b)</v>
      </c>
      <c r="B49" s="231" t="str">
        <f>'t1'!B49</f>
        <v>000096</v>
      </c>
      <c r="C49" s="182"/>
      <c r="D49" s="183"/>
      <c r="E49" s="184"/>
      <c r="F49" s="376"/>
      <c r="G49" s="190"/>
      <c r="H49" s="183"/>
      <c r="I49" s="190"/>
      <c r="J49" s="183"/>
      <c r="K49" s="190"/>
      <c r="L49" s="183"/>
      <c r="M49" s="185"/>
      <c r="N49" s="186"/>
      <c r="O49" s="187"/>
      <c r="P49" s="428"/>
      <c r="Q49" s="430"/>
      <c r="R49" s="412"/>
      <c r="S49" s="508">
        <f>'t1'!N49</f>
        <v>0</v>
      </c>
      <c r="T49"/>
    </row>
    <row r="50" spans="1:20" ht="15.75" customHeight="1" thickBot="1" thickTop="1">
      <c r="A50" s="98" t="s">
        <v>35</v>
      </c>
      <c r="B50" s="158"/>
      <c r="C50" s="310">
        <f aca="true" t="shared" si="0" ref="C50:P50">SUM(C6:C49)</f>
        <v>0</v>
      </c>
      <c r="D50" s="311">
        <f t="shared" si="0"/>
        <v>0</v>
      </c>
      <c r="E50" s="312">
        <f t="shared" si="0"/>
        <v>0</v>
      </c>
      <c r="F50" s="377">
        <f t="shared" si="0"/>
        <v>0</v>
      </c>
      <c r="G50" s="312">
        <f aca="true" t="shared" si="1" ref="G50:L50">SUM(G6:G49)</f>
        <v>0</v>
      </c>
      <c r="H50" s="375">
        <f t="shared" si="1"/>
        <v>0</v>
      </c>
      <c r="I50" s="312">
        <f t="shared" si="1"/>
        <v>0</v>
      </c>
      <c r="J50" s="375">
        <f t="shared" si="1"/>
        <v>0</v>
      </c>
      <c r="K50" s="312">
        <f t="shared" si="1"/>
        <v>0</v>
      </c>
      <c r="L50" s="375">
        <f t="shared" si="1"/>
        <v>0</v>
      </c>
      <c r="M50" s="310">
        <f t="shared" si="0"/>
        <v>0</v>
      </c>
      <c r="N50" s="311">
        <f t="shared" si="0"/>
        <v>0</v>
      </c>
      <c r="O50" s="312">
        <f t="shared" si="0"/>
        <v>0</v>
      </c>
      <c r="P50" s="311">
        <f t="shared" si="0"/>
        <v>0</v>
      </c>
      <c r="Q50" s="431">
        <f>SUM(Q6:Q49)</f>
        <v>0</v>
      </c>
      <c r="R50" s="387">
        <f>SUM(R6:R49)</f>
        <v>0</v>
      </c>
      <c r="S50"/>
      <c r="T50"/>
    </row>
    <row r="51" spans="1:16" ht="11.25">
      <c r="A51" s="25"/>
      <c r="B51" s="15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24" ht="11.25">
      <c r="A52" s="25">
        <f>'t1'!$A$54</f>
        <v>0</v>
      </c>
      <c r="B52" s="159"/>
      <c r="C52" s="5"/>
      <c r="D52" s="16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S52" s="5"/>
      <c r="T52" s="5"/>
      <c r="U52" s="5"/>
      <c r="V52" s="5"/>
      <c r="W52" s="5"/>
      <c r="X52" s="5"/>
    </row>
    <row r="53" spans="1:2" s="5" customFormat="1" ht="11.25">
      <c r="A53" s="25">
        <f>'t1'!$A$55</f>
        <v>0</v>
      </c>
      <c r="B53" s="7"/>
    </row>
    <row r="54" spans="1:2" ht="11.25">
      <c r="A54" s="25" t="s">
        <v>134</v>
      </c>
      <c r="B54" s="160"/>
    </row>
    <row r="55" ht="11.25">
      <c r="A55" s="80" t="s">
        <v>85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conditionalFormatting sqref="A6:L49">
    <cfRule type="expression" priority="1" dxfId="0" stopIfTrue="1">
      <formula>$S6&gt;0</formula>
    </cfRule>
  </conditionalFormatting>
  <printOptions horizontalCentered="1" verticalCentered="1"/>
  <pageMargins left="0" right="0" top="0.1968503937007874" bottom="0.17" header="0.18" footer="0.21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AW6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38.83203125" style="5" customWidth="1"/>
    <col min="2" max="2" width="9.16015625" style="7" customWidth="1"/>
    <col min="3" max="5" width="4" style="7" customWidth="1"/>
    <col min="6" max="46" width="4" style="5" customWidth="1"/>
    <col min="47" max="47" width="12" style="5" customWidth="1"/>
    <col min="48" max="70" width="3.83203125" style="5" customWidth="1"/>
    <col min="71" max="16384" width="9.33203125" style="5" customWidth="1"/>
  </cols>
  <sheetData>
    <row r="1" spans="1:47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263"/>
    </row>
    <row r="2" spans="1:47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</row>
    <row r="3" spans="1:47" ht="13.5" thickBot="1">
      <c r="A3" s="255"/>
      <c r="B3" s="13"/>
      <c r="C3" s="616" t="s">
        <v>30</v>
      </c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180"/>
    </row>
    <row r="4" spans="1:47" s="102" customFormat="1" ht="16.5" customHeight="1" thickTop="1">
      <c r="A4" s="258"/>
      <c r="B4" s="256"/>
      <c r="C4" s="614" t="s">
        <v>123</v>
      </c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260"/>
    </row>
    <row r="5" spans="1:47" ht="63.75" customHeight="1" thickBot="1">
      <c r="A5" s="254" t="s">
        <v>141</v>
      </c>
      <c r="B5" s="257" t="s">
        <v>142</v>
      </c>
      <c r="C5" s="200" t="str">
        <f>B6</f>
        <v>0D0102</v>
      </c>
      <c r="D5" s="201" t="str">
        <f>B7</f>
        <v>0D0103</v>
      </c>
      <c r="E5" s="201" t="str">
        <f>B8</f>
        <v>0D0485</v>
      </c>
      <c r="F5" s="201" t="str">
        <f>B9</f>
        <v>0D0104</v>
      </c>
      <c r="G5" s="201" t="str">
        <f>B10</f>
        <v>0D0097</v>
      </c>
      <c r="H5" s="201" t="str">
        <f>B11</f>
        <v>0D0098</v>
      </c>
      <c r="I5" s="201" t="str">
        <f>B12</f>
        <v>0D0095</v>
      </c>
      <c r="J5" s="201" t="str">
        <f>B13</f>
        <v>0D0164</v>
      </c>
      <c r="K5" s="201" t="str">
        <f>B14</f>
        <v>0D0165</v>
      </c>
      <c r="L5" s="202" t="str">
        <f>B15</f>
        <v>0D0I95</v>
      </c>
      <c r="M5" s="202" t="str">
        <f>B16</f>
        <v>0D6A00</v>
      </c>
      <c r="N5" s="201" t="str">
        <f>B17</f>
        <v>0D6000</v>
      </c>
      <c r="O5" s="201" t="str">
        <f>B18</f>
        <v>052486</v>
      </c>
      <c r="P5" s="201" t="str">
        <f>B19</f>
        <v>052487</v>
      </c>
      <c r="Q5" s="201" t="str">
        <f>B20</f>
        <v>051488</v>
      </c>
      <c r="R5" s="201" t="str">
        <f>B21</f>
        <v>051489</v>
      </c>
      <c r="S5" s="201" t="str">
        <f>B22</f>
        <v>058000</v>
      </c>
      <c r="T5" s="201" t="str">
        <f>B23</f>
        <v>050000</v>
      </c>
      <c r="U5" s="201" t="str">
        <f>B24</f>
        <v>049000</v>
      </c>
      <c r="V5" s="202" t="str">
        <f>B25</f>
        <v>057000</v>
      </c>
      <c r="W5" s="201" t="str">
        <f>B26</f>
        <v>046000</v>
      </c>
      <c r="X5" s="201" t="str">
        <f>B27</f>
        <v>045000</v>
      </c>
      <c r="Y5" s="201" t="str">
        <f>B28</f>
        <v>043000</v>
      </c>
      <c r="Z5" s="201" t="str">
        <f>B29</f>
        <v>042000</v>
      </c>
      <c r="AA5" s="202" t="str">
        <f>B30</f>
        <v>056000</v>
      </c>
      <c r="AB5" s="202" t="str">
        <f>B31</f>
        <v>0B7A00</v>
      </c>
      <c r="AC5" s="201" t="str">
        <f>B32</f>
        <v>0B7000</v>
      </c>
      <c r="AD5" s="201" t="str">
        <f>B33</f>
        <v>038490</v>
      </c>
      <c r="AE5" s="201" t="str">
        <f>B34</f>
        <v>038491</v>
      </c>
      <c r="AF5" s="201" t="str">
        <f>B35</f>
        <v>037492</v>
      </c>
      <c r="AG5" s="201" t="str">
        <f>B36</f>
        <v>037493</v>
      </c>
      <c r="AH5" s="201" t="str">
        <f>B37</f>
        <v>036494</v>
      </c>
      <c r="AI5" s="201" t="str">
        <f>B38</f>
        <v>036495</v>
      </c>
      <c r="AJ5" s="201" t="str">
        <f>B39</f>
        <v>055000</v>
      </c>
      <c r="AK5" s="201" t="str">
        <f>B40</f>
        <v>034000</v>
      </c>
      <c r="AL5" s="201" t="str">
        <f>B41</f>
        <v>032000</v>
      </c>
      <c r="AM5" s="201" t="str">
        <f>B42</f>
        <v>054000</v>
      </c>
      <c r="AN5" s="201" t="str">
        <f>B43</f>
        <v>0A5000</v>
      </c>
      <c r="AO5" s="201" t="str">
        <f>B44</f>
        <v>028000</v>
      </c>
      <c r="AP5" s="201" t="str">
        <f>B45</f>
        <v>027000</v>
      </c>
      <c r="AQ5" s="201" t="str">
        <f>B46</f>
        <v>025000</v>
      </c>
      <c r="AR5" s="201" t="str">
        <f>B47</f>
        <v>053000</v>
      </c>
      <c r="AS5" s="201" t="str">
        <f>B48</f>
        <v>000061</v>
      </c>
      <c r="AT5" s="201" t="str">
        <f>B49</f>
        <v>000096</v>
      </c>
      <c r="AU5" s="261" t="s">
        <v>80</v>
      </c>
    </row>
    <row r="6" spans="1:47" ht="12" customHeight="1" thickTop="1">
      <c r="A6" s="24" t="str">
        <f>'t1'!A6</f>
        <v>SEGRETARIO A</v>
      </c>
      <c r="B6" s="145" t="str">
        <f>'t1'!B6</f>
        <v>0D0102</v>
      </c>
      <c r="C6" s="203"/>
      <c r="D6" s="203"/>
      <c r="E6" s="203"/>
      <c r="F6" s="204"/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313">
        <f aca="true" t="shared" si="0" ref="AU6:AU49">SUM(C6:AT6)</f>
        <v>0</v>
      </c>
    </row>
    <row r="7" spans="1:47" ht="12" customHeight="1">
      <c r="A7" s="146" t="str">
        <f>'t1'!A7</f>
        <v>SEGRETARIO B</v>
      </c>
      <c r="B7" s="181" t="str">
        <f>'t1'!B7</f>
        <v>0D0103</v>
      </c>
      <c r="C7" s="204"/>
      <c r="D7" s="204"/>
      <c r="E7" s="204"/>
      <c r="F7" s="204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313">
        <f t="shared" si="0"/>
        <v>0</v>
      </c>
    </row>
    <row r="8" spans="1:47" ht="12" customHeight="1">
      <c r="A8" s="146" t="str">
        <f>'t1'!A8</f>
        <v>SEGRETARIO C</v>
      </c>
      <c r="B8" s="181" t="str">
        <f>'t1'!B8</f>
        <v>0D0485</v>
      </c>
      <c r="C8" s="204"/>
      <c r="D8" s="204"/>
      <c r="E8" s="204"/>
      <c r="F8" s="204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313">
        <f t="shared" si="0"/>
        <v>0</v>
      </c>
    </row>
    <row r="9" spans="1:47" ht="12" customHeight="1">
      <c r="A9" s="146" t="str">
        <f>'t1'!A9</f>
        <v>SEGRETARIO GENERALE CCIAA</v>
      </c>
      <c r="B9" s="181" t="str">
        <f>'t1'!B9</f>
        <v>0D0104</v>
      </c>
      <c r="C9" s="204"/>
      <c r="D9" s="204"/>
      <c r="E9" s="204"/>
      <c r="F9" s="204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313">
        <f t="shared" si="0"/>
        <v>0</v>
      </c>
    </row>
    <row r="10" spans="1:47" ht="12" customHeight="1">
      <c r="A10" s="146" t="str">
        <f>'t1'!A10</f>
        <v>DIRETTORE  GENERALE</v>
      </c>
      <c r="B10" s="181" t="str">
        <f>'t1'!B10</f>
        <v>0D0097</v>
      </c>
      <c r="C10" s="207"/>
      <c r="D10" s="208"/>
      <c r="E10" s="208"/>
      <c r="F10" s="204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313">
        <f t="shared" si="0"/>
        <v>0</v>
      </c>
    </row>
    <row r="11" spans="1:47" ht="12" customHeight="1">
      <c r="A11" s="146" t="str">
        <f>'t1'!A11</f>
        <v>DIRIGENTE FUORI D.O. art.110 c.2 TUEL</v>
      </c>
      <c r="B11" s="181" t="str">
        <f>'t1'!B11</f>
        <v>0D0098</v>
      </c>
      <c r="C11" s="207"/>
      <c r="D11" s="208"/>
      <c r="E11" s="208"/>
      <c r="F11" s="204"/>
      <c r="G11" s="20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313">
        <f t="shared" si="0"/>
        <v>0</v>
      </c>
    </row>
    <row r="12" spans="1:47" ht="12" customHeight="1">
      <c r="A12" s="146" t="str">
        <f>'t1'!A12</f>
        <v>ALTE SPECIALIZZ. FUORI D.O.art.110 c.2 TUEL</v>
      </c>
      <c r="B12" s="181" t="str">
        <f>'t1'!B12</f>
        <v>0D0095</v>
      </c>
      <c r="C12" s="204"/>
      <c r="D12" s="204"/>
      <c r="E12" s="204"/>
      <c r="F12" s="204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313">
        <f t="shared" si="0"/>
        <v>0</v>
      </c>
    </row>
    <row r="13" spans="1:47" ht="12" customHeight="1">
      <c r="A13" s="146" t="str">
        <f>'t1'!A13</f>
        <v>DIRIGENTE A TEMPO INDETERMINATO</v>
      </c>
      <c r="B13" s="181" t="str">
        <f>'t1'!B13</f>
        <v>0D0164</v>
      </c>
      <c r="C13" s="209"/>
      <c r="D13" s="209"/>
      <c r="E13" s="209"/>
      <c r="F13" s="209"/>
      <c r="G13" s="209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313">
        <f t="shared" si="0"/>
        <v>0</v>
      </c>
    </row>
    <row r="14" spans="1:47" ht="12" customHeight="1">
      <c r="A14" s="146" t="str">
        <f>'t1'!A14</f>
        <v>DIRIGENTE A TEMPO DET.TO  ART.110 C.1 TUEL</v>
      </c>
      <c r="B14" s="181" t="str">
        <f>'t1'!B14</f>
        <v>0D0165</v>
      </c>
      <c r="C14" s="209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313">
        <f t="shared" si="0"/>
        <v>0</v>
      </c>
    </row>
    <row r="15" spans="1:47" ht="12" customHeight="1">
      <c r="A15" s="146" t="str">
        <f>'t1'!A15</f>
        <v>ALTE SPECIALIZZ. IN D.O. art.110 c.1 TUEL</v>
      </c>
      <c r="B15" s="181" t="str">
        <f>'t1'!B15</f>
        <v>0D0I95</v>
      </c>
      <c r="C15" s="209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313">
        <f t="shared" si="0"/>
        <v>0</v>
      </c>
    </row>
    <row r="16" spans="1:47" ht="12" customHeight="1">
      <c r="A16" s="146" t="str">
        <f>'t1'!A16</f>
        <v>POSIZ. ECON. D6 - PROFILI ACCESSO D3</v>
      </c>
      <c r="B16" s="181" t="str">
        <f>'t1'!B16</f>
        <v>0D6A00</v>
      </c>
      <c r="C16" s="209"/>
      <c r="D16" s="204"/>
      <c r="E16" s="204"/>
      <c r="F16" s="204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313">
        <f t="shared" si="0"/>
        <v>0</v>
      </c>
    </row>
    <row r="17" spans="1:47" ht="12" customHeight="1">
      <c r="A17" s="146" t="str">
        <f>'t1'!A17</f>
        <v>POSIZ. ECON. D6 - PROFILO ACCESSO D1</v>
      </c>
      <c r="B17" s="181" t="str">
        <f>'t1'!B17</f>
        <v>0D6000</v>
      </c>
      <c r="C17" s="209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313">
        <f t="shared" si="0"/>
        <v>0</v>
      </c>
    </row>
    <row r="18" spans="1:47" ht="12" customHeight="1">
      <c r="A18" s="146" t="str">
        <f>'t1'!A18</f>
        <v>POSIZ. ECON. D5 PROFILI ACCESSO D3</v>
      </c>
      <c r="B18" s="181" t="str">
        <f>'t1'!B18</f>
        <v>052486</v>
      </c>
      <c r="C18" s="209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313">
        <f t="shared" si="0"/>
        <v>0</v>
      </c>
    </row>
    <row r="19" spans="1:47" ht="12" customHeight="1">
      <c r="A19" s="146" t="str">
        <f>'t1'!A19</f>
        <v>POSIZ. ECON. D5 PROFILI ACCESSO D1</v>
      </c>
      <c r="B19" s="181" t="str">
        <f>'t1'!B19</f>
        <v>052487</v>
      </c>
      <c r="C19" s="209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313">
        <f t="shared" si="0"/>
        <v>0</v>
      </c>
    </row>
    <row r="20" spans="1:47" ht="12" customHeight="1">
      <c r="A20" s="146" t="str">
        <f>'t1'!A20</f>
        <v>POSIZ. ECON. D4 PROFILI ACCESSO D3</v>
      </c>
      <c r="B20" s="181" t="str">
        <f>'t1'!B20</f>
        <v>051488</v>
      </c>
      <c r="C20" s="209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313">
        <f t="shared" si="0"/>
        <v>0</v>
      </c>
    </row>
    <row r="21" spans="1:47" ht="12" customHeight="1">
      <c r="A21" s="146" t="str">
        <f>'t1'!A21</f>
        <v>POSIZ. ECON. D4 PROFILI ACCESSO D1</v>
      </c>
      <c r="B21" s="181" t="str">
        <f>'t1'!B21</f>
        <v>051489</v>
      </c>
      <c r="C21" s="209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313">
        <f t="shared" si="0"/>
        <v>0</v>
      </c>
    </row>
    <row r="22" spans="1:47" ht="12" customHeight="1">
      <c r="A22" s="146" t="str">
        <f>'t1'!A22</f>
        <v>POSIZIONE ECONOMICA DI ACCESSO D3</v>
      </c>
      <c r="B22" s="181" t="str">
        <f>'t1'!B22</f>
        <v>058000</v>
      </c>
      <c r="C22" s="209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313">
        <f t="shared" si="0"/>
        <v>0</v>
      </c>
    </row>
    <row r="23" spans="1:47" ht="12" customHeight="1">
      <c r="A23" s="146" t="str">
        <f>'t1'!A23</f>
        <v>POSIZIONE ECONOMICA D3</v>
      </c>
      <c r="B23" s="181" t="str">
        <f>'t1'!B23</f>
        <v>050000</v>
      </c>
      <c r="C23" s="209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313">
        <f t="shared" si="0"/>
        <v>0</v>
      </c>
    </row>
    <row r="24" spans="1:47" ht="12" customHeight="1">
      <c r="A24" s="146" t="str">
        <f>'t1'!A24</f>
        <v>POSIZIONE ECONOMICA D2</v>
      </c>
      <c r="B24" s="181" t="str">
        <f>'t1'!B24</f>
        <v>049000</v>
      </c>
      <c r="C24" s="209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313">
        <f t="shared" si="0"/>
        <v>0</v>
      </c>
    </row>
    <row r="25" spans="1:47" ht="12" customHeight="1">
      <c r="A25" s="146" t="str">
        <f>'t1'!A25</f>
        <v>POSIZIONE ECONOMICA DI ACCESSO D1</v>
      </c>
      <c r="B25" s="181" t="str">
        <f>'t1'!B25</f>
        <v>057000</v>
      </c>
      <c r="C25" s="209"/>
      <c r="D25" s="204"/>
      <c r="E25" s="204"/>
      <c r="F25" s="204"/>
      <c r="G25" s="204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313">
        <f t="shared" si="0"/>
        <v>0</v>
      </c>
    </row>
    <row r="26" spans="1:47" ht="12" customHeight="1">
      <c r="A26" s="146" t="str">
        <f>'t1'!A26</f>
        <v>POSIZIONE ECONOMICA C5</v>
      </c>
      <c r="B26" s="181" t="str">
        <f>'t1'!B26</f>
        <v>046000</v>
      </c>
      <c r="C26" s="209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313">
        <f t="shared" si="0"/>
        <v>0</v>
      </c>
    </row>
    <row r="27" spans="1:47" ht="12" customHeight="1">
      <c r="A27" s="146" t="str">
        <f>'t1'!A27</f>
        <v>POSIZIONE ECONOMICA C4</v>
      </c>
      <c r="B27" s="181" t="str">
        <f>'t1'!B27</f>
        <v>045000</v>
      </c>
      <c r="C27" s="209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313">
        <f t="shared" si="0"/>
        <v>0</v>
      </c>
    </row>
    <row r="28" spans="1:47" ht="12" customHeight="1">
      <c r="A28" s="146" t="str">
        <f>'t1'!A28</f>
        <v>POSIZIONE ECONOMICA C3</v>
      </c>
      <c r="B28" s="181" t="str">
        <f>'t1'!B28</f>
        <v>043000</v>
      </c>
      <c r="C28" s="209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313">
        <f t="shared" si="0"/>
        <v>0</v>
      </c>
    </row>
    <row r="29" spans="1:47" ht="12" customHeight="1">
      <c r="A29" s="146" t="str">
        <f>'t1'!A29</f>
        <v>POSIZIONE ECONOMICA C2</v>
      </c>
      <c r="B29" s="181" t="str">
        <f>'t1'!B29</f>
        <v>042000</v>
      </c>
      <c r="C29" s="209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313">
        <f t="shared" si="0"/>
        <v>0</v>
      </c>
    </row>
    <row r="30" spans="1:47" ht="12" customHeight="1">
      <c r="A30" s="146" t="str">
        <f>'t1'!A30</f>
        <v>POSIZIONE ECONOMICA DI ACCESSO C1</v>
      </c>
      <c r="B30" s="181" t="str">
        <f>'t1'!B30</f>
        <v>056000</v>
      </c>
      <c r="C30" s="210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313">
        <f t="shared" si="0"/>
        <v>0</v>
      </c>
    </row>
    <row r="31" spans="1:47" ht="12" customHeight="1">
      <c r="A31" s="146" t="str">
        <f>'t1'!A31</f>
        <v>POSIZ. ECON. B7 - PROFILO ACCESSO B3</v>
      </c>
      <c r="B31" s="181" t="str">
        <f>'t1'!B31</f>
        <v>0B7A00</v>
      </c>
      <c r="C31" s="210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313">
        <f t="shared" si="0"/>
        <v>0</v>
      </c>
    </row>
    <row r="32" spans="1:47" ht="12" customHeight="1">
      <c r="A32" s="146" t="str">
        <f>'t1'!A32</f>
        <v>POSIZ. ECON. B7 - PROFILO  ACCESSO B1</v>
      </c>
      <c r="B32" s="181" t="str">
        <f>'t1'!B32</f>
        <v>0B7000</v>
      </c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313">
        <f t="shared" si="0"/>
        <v>0</v>
      </c>
    </row>
    <row r="33" spans="1:47" ht="12" customHeight="1">
      <c r="A33" s="146" t="str">
        <f>'t1'!A33</f>
        <v>POSIZ. ECON. B6 PROFILI ACCESSO B3</v>
      </c>
      <c r="B33" s="181" t="str">
        <f>'t1'!B33</f>
        <v>038490</v>
      </c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313">
        <f t="shared" si="0"/>
        <v>0</v>
      </c>
    </row>
    <row r="34" spans="1:47" ht="12" customHeight="1">
      <c r="A34" s="146" t="str">
        <f>'t1'!A34</f>
        <v>POSIZ. ECON. B6 PROFILI ACCESSO B1</v>
      </c>
      <c r="B34" s="181" t="str">
        <f>'t1'!B34</f>
        <v>038491</v>
      </c>
      <c r="C34" s="210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313">
        <f t="shared" si="0"/>
        <v>0</v>
      </c>
    </row>
    <row r="35" spans="1:47" ht="12" customHeight="1">
      <c r="A35" s="146" t="str">
        <f>'t1'!A35</f>
        <v>POSIZ. ECON. B5 PROFILI ACCESSO B3</v>
      </c>
      <c r="B35" s="181" t="str">
        <f>'t1'!B35</f>
        <v>037492</v>
      </c>
      <c r="C35" s="210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313">
        <f t="shared" si="0"/>
        <v>0</v>
      </c>
    </row>
    <row r="36" spans="1:47" ht="12" customHeight="1">
      <c r="A36" s="146" t="str">
        <f>'t1'!A36</f>
        <v>POSIZ. ECON. B5 PROFILI ACCESSO B1</v>
      </c>
      <c r="B36" s="181" t="str">
        <f>'t1'!B36</f>
        <v>037493</v>
      </c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313">
        <f t="shared" si="0"/>
        <v>0</v>
      </c>
    </row>
    <row r="37" spans="1:47" ht="12" customHeight="1">
      <c r="A37" s="146" t="str">
        <f>'t1'!A37</f>
        <v>POSIZ. ECON. B4 PROFILI ACCESSO B3</v>
      </c>
      <c r="B37" s="181" t="str">
        <f>'t1'!B37</f>
        <v>036494</v>
      </c>
      <c r="C37" s="210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313">
        <f t="shared" si="0"/>
        <v>0</v>
      </c>
    </row>
    <row r="38" spans="1:47" ht="12" customHeight="1">
      <c r="A38" s="146" t="str">
        <f>'t1'!A38</f>
        <v>POSIZ. ECON. B4 PROFILI ACCESSO B1</v>
      </c>
      <c r="B38" s="181" t="str">
        <f>'t1'!B38</f>
        <v>036495</v>
      </c>
      <c r="C38" s="210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313">
        <f t="shared" si="0"/>
        <v>0</v>
      </c>
    </row>
    <row r="39" spans="1:47" ht="12" customHeight="1">
      <c r="A39" s="146" t="str">
        <f>'t1'!A39</f>
        <v>POSIZIONE ECONOMICA DI ACCESSO B3</v>
      </c>
      <c r="B39" s="181" t="str">
        <f>'t1'!B39</f>
        <v>055000</v>
      </c>
      <c r="C39" s="210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313">
        <f t="shared" si="0"/>
        <v>0</v>
      </c>
    </row>
    <row r="40" spans="1:47" ht="12" customHeight="1">
      <c r="A40" s="146" t="str">
        <f>'t1'!A40</f>
        <v>POSIZIONE ECONOMICA B3</v>
      </c>
      <c r="B40" s="181" t="str">
        <f>'t1'!B40</f>
        <v>034000</v>
      </c>
      <c r="C40" s="210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313">
        <f t="shared" si="0"/>
        <v>0</v>
      </c>
    </row>
    <row r="41" spans="1:47" ht="12" customHeight="1">
      <c r="A41" s="146" t="str">
        <f>'t1'!A41</f>
        <v>POSIZIONE ECONOMICA B2</v>
      </c>
      <c r="B41" s="181" t="str">
        <f>'t1'!B41</f>
        <v>032000</v>
      </c>
      <c r="C41" s="210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313">
        <f t="shared" si="0"/>
        <v>0</v>
      </c>
    </row>
    <row r="42" spans="1:47" ht="12" customHeight="1">
      <c r="A42" s="146" t="str">
        <f>'t1'!A42</f>
        <v>POSIZIONE ECONOMICA DI ACCESSO B1</v>
      </c>
      <c r="B42" s="181" t="str">
        <f>'t1'!B42</f>
        <v>054000</v>
      </c>
      <c r="C42" s="210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313">
        <f t="shared" si="0"/>
        <v>0</v>
      </c>
    </row>
    <row r="43" spans="1:47" ht="12" customHeight="1">
      <c r="A43" s="146" t="str">
        <f>'t1'!A43</f>
        <v>POSIZIONE ECONOMICA A5</v>
      </c>
      <c r="B43" s="181" t="str">
        <f>'t1'!B43</f>
        <v>0A5000</v>
      </c>
      <c r="C43" s="210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313">
        <f t="shared" si="0"/>
        <v>0</v>
      </c>
    </row>
    <row r="44" spans="1:47" ht="12" customHeight="1">
      <c r="A44" s="146" t="str">
        <f>'t1'!A44</f>
        <v>POSIZIONE ECONOMICA A4</v>
      </c>
      <c r="B44" s="181" t="str">
        <f>'t1'!B44</f>
        <v>028000</v>
      </c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313">
        <f t="shared" si="0"/>
        <v>0</v>
      </c>
    </row>
    <row r="45" spans="1:47" ht="12" customHeight="1">
      <c r="A45" s="146" t="str">
        <f>'t1'!A45</f>
        <v>POSIZIONE ECONOMICA A3</v>
      </c>
      <c r="B45" s="181" t="str">
        <f>'t1'!B45</f>
        <v>027000</v>
      </c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313">
        <f t="shared" si="0"/>
        <v>0</v>
      </c>
    </row>
    <row r="46" spans="1:47" ht="12" customHeight="1">
      <c r="A46" s="146" t="str">
        <f>'t1'!A46</f>
        <v>POSIZIONE ECONOMICA A2</v>
      </c>
      <c r="B46" s="181" t="str">
        <f>'t1'!B46</f>
        <v>025000</v>
      </c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313">
        <f t="shared" si="0"/>
        <v>0</v>
      </c>
    </row>
    <row r="47" spans="1:47" ht="12" customHeight="1">
      <c r="A47" s="146" t="str">
        <f>'t1'!A47</f>
        <v>POSIZIONE ECONOMICA DI ACCESSO A1</v>
      </c>
      <c r="B47" s="181" t="str">
        <f>'t1'!B47</f>
        <v>053000</v>
      </c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313">
        <f t="shared" si="0"/>
        <v>0</v>
      </c>
    </row>
    <row r="48" spans="1:47" ht="12" customHeight="1">
      <c r="A48" s="146" t="str">
        <f>'t1'!A48</f>
        <v>CONTRATTISTI (a)</v>
      </c>
      <c r="B48" s="181" t="str">
        <f>'t1'!B48</f>
        <v>000061</v>
      </c>
      <c r="C48" s="210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313">
        <f>SUM(C48:AT48)</f>
        <v>0</v>
      </c>
    </row>
    <row r="49" spans="1:47" ht="12" customHeight="1" thickBot="1">
      <c r="A49" s="146" t="str">
        <f>'t1'!A49</f>
        <v>COLLABORATORE A T.D. ART. 90 TUEL (b)</v>
      </c>
      <c r="B49" s="181" t="str">
        <f>'t1'!B49</f>
        <v>000096</v>
      </c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313">
        <f t="shared" si="0"/>
        <v>0</v>
      </c>
    </row>
    <row r="50" spans="1:47" s="103" customFormat="1" ht="17.25" customHeight="1" thickBot="1" thickTop="1">
      <c r="A50" s="178" t="s">
        <v>120</v>
      </c>
      <c r="B50" s="179"/>
      <c r="C50" s="315">
        <f aca="true" t="shared" si="1" ref="C50:AU50">SUM(C6:C49)</f>
        <v>0</v>
      </c>
      <c r="D50" s="316">
        <f t="shared" si="1"/>
        <v>0</v>
      </c>
      <c r="E50" s="316">
        <f t="shared" si="1"/>
        <v>0</v>
      </c>
      <c r="F50" s="316">
        <f t="shared" si="1"/>
        <v>0</v>
      </c>
      <c r="G50" s="316">
        <f t="shared" si="1"/>
        <v>0</v>
      </c>
      <c r="H50" s="316">
        <f t="shared" si="1"/>
        <v>0</v>
      </c>
      <c r="I50" s="316">
        <f t="shared" si="1"/>
        <v>0</v>
      </c>
      <c r="J50" s="316">
        <f t="shared" si="1"/>
        <v>0</v>
      </c>
      <c r="K50" s="316">
        <f t="shared" si="1"/>
        <v>0</v>
      </c>
      <c r="L50" s="316">
        <f t="shared" si="1"/>
        <v>0</v>
      </c>
      <c r="M50" s="316">
        <f t="shared" si="1"/>
        <v>0</v>
      </c>
      <c r="N50" s="316">
        <f t="shared" si="1"/>
        <v>0</v>
      </c>
      <c r="O50" s="316">
        <f t="shared" si="1"/>
        <v>0</v>
      </c>
      <c r="P50" s="316">
        <f t="shared" si="1"/>
        <v>0</v>
      </c>
      <c r="Q50" s="316">
        <f t="shared" si="1"/>
        <v>0</v>
      </c>
      <c r="R50" s="316">
        <f t="shared" si="1"/>
        <v>0</v>
      </c>
      <c r="S50" s="316">
        <f t="shared" si="1"/>
        <v>0</v>
      </c>
      <c r="T50" s="316">
        <f t="shared" si="1"/>
        <v>0</v>
      </c>
      <c r="U50" s="316">
        <f t="shared" si="1"/>
        <v>0</v>
      </c>
      <c r="V50" s="316">
        <f t="shared" si="1"/>
        <v>0</v>
      </c>
      <c r="W50" s="316">
        <f t="shared" si="1"/>
        <v>0</v>
      </c>
      <c r="X50" s="316">
        <f t="shared" si="1"/>
        <v>0</v>
      </c>
      <c r="Y50" s="316">
        <f t="shared" si="1"/>
        <v>0</v>
      </c>
      <c r="Z50" s="316">
        <f t="shared" si="1"/>
        <v>0</v>
      </c>
      <c r="AA50" s="316">
        <f t="shared" si="1"/>
        <v>0</v>
      </c>
      <c r="AB50" s="316">
        <f t="shared" si="1"/>
        <v>0</v>
      </c>
      <c r="AC50" s="316">
        <f t="shared" si="1"/>
        <v>0</v>
      </c>
      <c r="AD50" s="316">
        <f t="shared" si="1"/>
        <v>0</v>
      </c>
      <c r="AE50" s="316">
        <f t="shared" si="1"/>
        <v>0</v>
      </c>
      <c r="AF50" s="316">
        <f t="shared" si="1"/>
        <v>0</v>
      </c>
      <c r="AG50" s="316">
        <f t="shared" si="1"/>
        <v>0</v>
      </c>
      <c r="AH50" s="316">
        <f t="shared" si="1"/>
        <v>0</v>
      </c>
      <c r="AI50" s="316">
        <f t="shared" si="1"/>
        <v>0</v>
      </c>
      <c r="AJ50" s="316">
        <f t="shared" si="1"/>
        <v>0</v>
      </c>
      <c r="AK50" s="316">
        <f t="shared" si="1"/>
        <v>0</v>
      </c>
      <c r="AL50" s="316">
        <f t="shared" si="1"/>
        <v>0</v>
      </c>
      <c r="AM50" s="316">
        <f t="shared" si="1"/>
        <v>0</v>
      </c>
      <c r="AN50" s="316">
        <f t="shared" si="1"/>
        <v>0</v>
      </c>
      <c r="AO50" s="316">
        <f t="shared" si="1"/>
        <v>0</v>
      </c>
      <c r="AP50" s="316">
        <f t="shared" si="1"/>
        <v>0</v>
      </c>
      <c r="AQ50" s="316">
        <f t="shared" si="1"/>
        <v>0</v>
      </c>
      <c r="AR50" s="316">
        <f t="shared" si="1"/>
        <v>0</v>
      </c>
      <c r="AS50" s="316">
        <f>SUM(AS6:AS49)</f>
        <v>0</v>
      </c>
      <c r="AT50" s="316">
        <f t="shared" si="1"/>
        <v>0</v>
      </c>
      <c r="AU50" s="314">
        <f t="shared" si="1"/>
        <v>0</v>
      </c>
    </row>
    <row r="51" ht="17.25" customHeight="1">
      <c r="A51" s="25"/>
    </row>
    <row r="52" ht="11.25">
      <c r="A52" s="25"/>
    </row>
    <row r="61" ht="11.25">
      <c r="AW61" s="154"/>
    </row>
  </sheetData>
  <sheetProtection password="EA98" sheet="1" formatColumns="0" selectLockedCells="1"/>
  <mergeCells count="4">
    <mergeCell ref="C4:AT4"/>
    <mergeCell ref="C3:AT3"/>
    <mergeCell ref="AF2:AU2"/>
    <mergeCell ref="A1:AT1"/>
  </mergeCells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Y54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32" sqref="I32"/>
    </sheetView>
  </sheetViews>
  <sheetFormatPr defaultColWidth="10.66015625" defaultRowHeight="10.5"/>
  <cols>
    <col min="1" max="1" width="43.16015625" style="91" customWidth="1"/>
    <col min="2" max="2" width="10.66015625" style="100" customWidth="1"/>
    <col min="3" max="14" width="11.16015625" style="91" customWidth="1"/>
    <col min="15" max="18" width="9.33203125" style="91" customWidth="1"/>
    <col min="19" max="20" width="11.16015625" style="91" customWidth="1"/>
    <col min="21" max="21" width="6.66015625" style="91" hidden="1" customWidth="1"/>
    <col min="22" max="25" width="10.83203125" style="91" customWidth="1"/>
    <col min="26" max="16384" width="10.66015625" style="91" customWidth="1"/>
  </cols>
  <sheetData>
    <row r="1" spans="1:20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/>
      <c r="T1" s="263"/>
    </row>
    <row r="2" spans="1:20" s="5" customFormat="1" ht="30" customHeight="1" thickBot="1">
      <c r="A2" s="262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606"/>
      <c r="O2" s="606"/>
      <c r="P2" s="606"/>
      <c r="Q2" s="606"/>
      <c r="R2" s="606"/>
      <c r="S2" s="606"/>
      <c r="T2" s="606"/>
    </row>
    <row r="3" spans="1:25" ht="15" customHeight="1" thickBot="1">
      <c r="A3" s="92"/>
      <c r="B3" s="93"/>
      <c r="C3" s="253" t="s">
        <v>136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V3"/>
      <c r="W3"/>
      <c r="X3"/>
      <c r="Y3"/>
    </row>
    <row r="4" spans="1:25" ht="30" customHeight="1" thickTop="1">
      <c r="A4" s="228" t="s">
        <v>81</v>
      </c>
      <c r="B4" s="96" t="s">
        <v>31</v>
      </c>
      <c r="C4" s="617" t="s">
        <v>273</v>
      </c>
      <c r="D4" s="618"/>
      <c r="E4" s="617" t="s">
        <v>274</v>
      </c>
      <c r="F4" s="618"/>
      <c r="G4" s="617" t="s">
        <v>275</v>
      </c>
      <c r="H4" s="618"/>
      <c r="I4" s="617" t="s">
        <v>23</v>
      </c>
      <c r="J4" s="618"/>
      <c r="K4" s="617" t="s">
        <v>24</v>
      </c>
      <c r="L4" s="618"/>
      <c r="M4" s="617" t="s">
        <v>502</v>
      </c>
      <c r="N4" s="618"/>
      <c r="O4" s="617" t="s">
        <v>381</v>
      </c>
      <c r="P4" s="618"/>
      <c r="Q4" s="617" t="s">
        <v>60</v>
      </c>
      <c r="R4" s="618"/>
      <c r="S4" s="617" t="s">
        <v>35</v>
      </c>
      <c r="T4" s="621"/>
      <c r="V4"/>
      <c r="W4"/>
      <c r="X4"/>
      <c r="Y4"/>
    </row>
    <row r="5" spans="1:25" ht="11.25">
      <c r="A5" s="519" t="s">
        <v>469</v>
      </c>
      <c r="B5" s="96"/>
      <c r="C5" s="619" t="s">
        <v>279</v>
      </c>
      <c r="D5" s="620"/>
      <c r="E5" s="619" t="s">
        <v>280</v>
      </c>
      <c r="F5" s="620"/>
      <c r="G5" s="619" t="s">
        <v>281</v>
      </c>
      <c r="H5" s="620"/>
      <c r="I5" s="619" t="s">
        <v>282</v>
      </c>
      <c r="J5" s="620"/>
      <c r="K5" s="619" t="s">
        <v>283</v>
      </c>
      <c r="L5" s="620"/>
      <c r="M5" s="619" t="s">
        <v>457</v>
      </c>
      <c r="N5" s="620"/>
      <c r="O5" s="619" t="s">
        <v>380</v>
      </c>
      <c r="P5" s="620"/>
      <c r="Q5" s="619" t="s">
        <v>284</v>
      </c>
      <c r="R5" s="620"/>
      <c r="S5" s="619"/>
      <c r="T5" s="622"/>
      <c r="V5"/>
      <c r="W5"/>
      <c r="X5"/>
      <c r="Y5"/>
    </row>
    <row r="6" spans="1:25" ht="12" thickBot="1">
      <c r="A6" s="518"/>
      <c r="B6" s="97"/>
      <c r="C6" s="440" t="s">
        <v>33</v>
      </c>
      <c r="D6" s="441" t="s">
        <v>34</v>
      </c>
      <c r="E6" s="440" t="s">
        <v>33</v>
      </c>
      <c r="F6" s="441" t="s">
        <v>34</v>
      </c>
      <c r="G6" s="440" t="s">
        <v>33</v>
      </c>
      <c r="H6" s="441" t="s">
        <v>34</v>
      </c>
      <c r="I6" s="440" t="s">
        <v>33</v>
      </c>
      <c r="J6" s="441" t="s">
        <v>34</v>
      </c>
      <c r="K6" s="440" t="s">
        <v>33</v>
      </c>
      <c r="L6" s="441" t="s">
        <v>34</v>
      </c>
      <c r="M6" s="440" t="s">
        <v>33</v>
      </c>
      <c r="N6" s="441" t="s">
        <v>34</v>
      </c>
      <c r="O6" s="440" t="s">
        <v>33</v>
      </c>
      <c r="P6" s="441" t="s">
        <v>34</v>
      </c>
      <c r="Q6" s="440" t="s">
        <v>33</v>
      </c>
      <c r="R6" s="441" t="s">
        <v>34</v>
      </c>
      <c r="S6" s="440" t="s">
        <v>33</v>
      </c>
      <c r="T6" s="442" t="s">
        <v>34</v>
      </c>
      <c r="V6"/>
      <c r="W6"/>
      <c r="X6"/>
      <c r="Y6"/>
    </row>
    <row r="7" spans="1:25" ht="12.75" customHeight="1" thickTop="1">
      <c r="A7" s="146" t="str">
        <f>'t1'!A6</f>
        <v>SEGRETARIO A</v>
      </c>
      <c r="B7" s="181" t="str">
        <f>'t1'!B6</f>
        <v>0D0102</v>
      </c>
      <c r="C7" s="184"/>
      <c r="D7" s="188"/>
      <c r="E7" s="184"/>
      <c r="F7" s="188"/>
      <c r="G7" s="184"/>
      <c r="H7" s="188"/>
      <c r="I7" s="184"/>
      <c r="J7" s="188"/>
      <c r="K7" s="379"/>
      <c r="L7" s="183"/>
      <c r="M7" s="184"/>
      <c r="N7" s="188"/>
      <c r="O7" s="189"/>
      <c r="P7" s="188"/>
      <c r="Q7" s="189"/>
      <c r="R7" s="188"/>
      <c r="S7" s="317">
        <f aca="true" t="shared" si="0" ref="S7:S50">SUM(C7,E7,G7,I7,K7,M7,O7,Q7)</f>
        <v>0</v>
      </c>
      <c r="T7" s="318">
        <f aca="true" t="shared" si="1" ref="T7:T50">SUM(D7,F7,H7,J7,L7,N7,P7,R7)</f>
        <v>0</v>
      </c>
      <c r="U7" s="509">
        <f>'t1'!N6</f>
        <v>0</v>
      </c>
      <c r="V7"/>
      <c r="W7"/>
      <c r="X7"/>
      <c r="Y7"/>
    </row>
    <row r="8" spans="1:25" ht="12.75" customHeight="1">
      <c r="A8" s="146" t="str">
        <f>'t1'!A7</f>
        <v>SEGRETARIO B</v>
      </c>
      <c r="B8" s="181" t="str">
        <f>'t1'!B7</f>
        <v>0D0103</v>
      </c>
      <c r="C8" s="184"/>
      <c r="D8" s="188"/>
      <c r="E8" s="184"/>
      <c r="F8" s="188"/>
      <c r="G8" s="184"/>
      <c r="H8" s="188"/>
      <c r="I8" s="184"/>
      <c r="J8" s="188"/>
      <c r="K8" s="379"/>
      <c r="L8" s="183"/>
      <c r="M8" s="184"/>
      <c r="N8" s="188"/>
      <c r="O8" s="189"/>
      <c r="P8" s="188"/>
      <c r="Q8" s="189"/>
      <c r="R8" s="188"/>
      <c r="S8" s="317">
        <f t="shared" si="0"/>
        <v>0</v>
      </c>
      <c r="T8" s="318">
        <f t="shared" si="1"/>
        <v>0</v>
      </c>
      <c r="U8" s="509">
        <f>'t1'!N7</f>
        <v>0</v>
      </c>
      <c r="V8"/>
      <c r="W8"/>
      <c r="X8"/>
      <c r="Y8"/>
    </row>
    <row r="9" spans="1:25" ht="12.75" customHeight="1">
      <c r="A9" s="146" t="str">
        <f>'t1'!A8</f>
        <v>SEGRETARIO C</v>
      </c>
      <c r="B9" s="181" t="str">
        <f>'t1'!B8</f>
        <v>0D0485</v>
      </c>
      <c r="C9" s="184"/>
      <c r="D9" s="188"/>
      <c r="E9" s="184"/>
      <c r="F9" s="188"/>
      <c r="G9" s="184"/>
      <c r="H9" s="188"/>
      <c r="I9" s="184"/>
      <c r="J9" s="188"/>
      <c r="K9" s="379"/>
      <c r="L9" s="183"/>
      <c r="M9" s="184"/>
      <c r="N9" s="188"/>
      <c r="O9" s="189"/>
      <c r="P9" s="188"/>
      <c r="Q9" s="189"/>
      <c r="R9" s="188"/>
      <c r="S9" s="317">
        <f t="shared" si="0"/>
        <v>0</v>
      </c>
      <c r="T9" s="318">
        <f t="shared" si="1"/>
        <v>0</v>
      </c>
      <c r="U9" s="509">
        <f>'t1'!N8</f>
        <v>0</v>
      </c>
      <c r="V9"/>
      <c r="W9"/>
      <c r="X9"/>
      <c r="Y9"/>
    </row>
    <row r="10" spans="1:25" ht="12.75" customHeight="1">
      <c r="A10" s="146" t="str">
        <f>'t1'!A9</f>
        <v>SEGRETARIO GENERALE CCIAA</v>
      </c>
      <c r="B10" s="181" t="str">
        <f>'t1'!B9</f>
        <v>0D0104</v>
      </c>
      <c r="C10" s="184"/>
      <c r="D10" s="188"/>
      <c r="E10" s="184"/>
      <c r="F10" s="188"/>
      <c r="G10" s="184"/>
      <c r="H10" s="188"/>
      <c r="I10" s="184"/>
      <c r="J10" s="188"/>
      <c r="K10" s="379"/>
      <c r="L10" s="183"/>
      <c r="M10" s="184"/>
      <c r="N10" s="188"/>
      <c r="O10" s="189"/>
      <c r="P10" s="188"/>
      <c r="Q10" s="189"/>
      <c r="R10" s="188"/>
      <c r="S10" s="317">
        <f t="shared" si="0"/>
        <v>0</v>
      </c>
      <c r="T10" s="318">
        <f t="shared" si="1"/>
        <v>0</v>
      </c>
      <c r="U10" s="509">
        <f>'t1'!N9</f>
        <v>1</v>
      </c>
      <c r="V10"/>
      <c r="W10"/>
      <c r="X10"/>
      <c r="Y10"/>
    </row>
    <row r="11" spans="1:25" ht="12.75" customHeight="1">
      <c r="A11" s="146" t="str">
        <f>'t1'!A10</f>
        <v>DIRETTORE  GENERALE</v>
      </c>
      <c r="B11" s="181" t="str">
        <f>'t1'!B10</f>
        <v>0D0097</v>
      </c>
      <c r="C11" s="184"/>
      <c r="D11" s="188"/>
      <c r="E11" s="184"/>
      <c r="F11" s="188"/>
      <c r="G11" s="184"/>
      <c r="H11" s="188"/>
      <c r="I11" s="184"/>
      <c r="J11" s="188"/>
      <c r="K11" s="379"/>
      <c r="L11" s="183"/>
      <c r="M11" s="184"/>
      <c r="N11" s="188"/>
      <c r="O11" s="189"/>
      <c r="P11" s="188"/>
      <c r="Q11" s="189"/>
      <c r="R11" s="188"/>
      <c r="S11" s="317">
        <f t="shared" si="0"/>
        <v>0</v>
      </c>
      <c r="T11" s="318">
        <f t="shared" si="1"/>
        <v>0</v>
      </c>
      <c r="U11" s="509">
        <f>'t1'!N10</f>
        <v>0</v>
      </c>
      <c r="V11"/>
      <c r="W11"/>
      <c r="X11"/>
      <c r="Y11"/>
    </row>
    <row r="12" spans="1:25" ht="12.75" customHeight="1">
      <c r="A12" s="146" t="str">
        <f>'t1'!A11</f>
        <v>DIRIGENTE FUORI D.O. art.110 c.2 TUEL</v>
      </c>
      <c r="B12" s="181" t="str">
        <f>'t1'!B11</f>
        <v>0D0098</v>
      </c>
      <c r="C12" s="184"/>
      <c r="D12" s="188"/>
      <c r="E12" s="184"/>
      <c r="F12" s="188"/>
      <c r="G12" s="184"/>
      <c r="H12" s="188"/>
      <c r="I12" s="184"/>
      <c r="J12" s="188"/>
      <c r="K12" s="379"/>
      <c r="L12" s="183"/>
      <c r="M12" s="184"/>
      <c r="N12" s="188"/>
      <c r="O12" s="189"/>
      <c r="P12" s="188"/>
      <c r="Q12" s="189"/>
      <c r="R12" s="188"/>
      <c r="S12" s="317">
        <f t="shared" si="0"/>
        <v>0</v>
      </c>
      <c r="T12" s="318">
        <f t="shared" si="1"/>
        <v>0</v>
      </c>
      <c r="U12" s="509">
        <f>'t1'!N11</f>
        <v>0</v>
      </c>
      <c r="V12"/>
      <c r="W12"/>
      <c r="X12"/>
      <c r="Y12"/>
    </row>
    <row r="13" spans="1:25" ht="12.75" customHeight="1">
      <c r="A13" s="146" t="str">
        <f>'t1'!A12</f>
        <v>ALTE SPECIALIZZ. FUORI D.O.art.110 c.2 TUEL</v>
      </c>
      <c r="B13" s="181" t="str">
        <f>'t1'!B12</f>
        <v>0D0095</v>
      </c>
      <c r="C13" s="184"/>
      <c r="D13" s="188"/>
      <c r="E13" s="184"/>
      <c r="F13" s="188"/>
      <c r="G13" s="184"/>
      <c r="H13" s="188"/>
      <c r="I13" s="184"/>
      <c r="J13" s="188"/>
      <c r="K13" s="379"/>
      <c r="L13" s="183"/>
      <c r="M13" s="184"/>
      <c r="N13" s="188"/>
      <c r="O13" s="189"/>
      <c r="P13" s="188"/>
      <c r="Q13" s="189"/>
      <c r="R13" s="188"/>
      <c r="S13" s="317">
        <f t="shared" si="0"/>
        <v>0</v>
      </c>
      <c r="T13" s="318">
        <f t="shared" si="1"/>
        <v>0</v>
      </c>
      <c r="U13" s="509">
        <f>'t1'!N12</f>
        <v>0</v>
      </c>
      <c r="V13"/>
      <c r="W13"/>
      <c r="X13"/>
      <c r="Y13"/>
    </row>
    <row r="14" spans="1:25" ht="12.75" customHeight="1">
      <c r="A14" s="146" t="str">
        <f>'t1'!A13</f>
        <v>DIRIGENTE A TEMPO INDETERMINATO</v>
      </c>
      <c r="B14" s="181" t="str">
        <f>'t1'!B13</f>
        <v>0D0164</v>
      </c>
      <c r="C14" s="184"/>
      <c r="D14" s="188"/>
      <c r="E14" s="184"/>
      <c r="F14" s="188"/>
      <c r="G14" s="184"/>
      <c r="H14" s="188"/>
      <c r="I14" s="184"/>
      <c r="J14" s="188"/>
      <c r="K14" s="379"/>
      <c r="L14" s="183"/>
      <c r="M14" s="184"/>
      <c r="N14" s="188"/>
      <c r="O14" s="189"/>
      <c r="P14" s="188"/>
      <c r="Q14" s="189"/>
      <c r="R14" s="188"/>
      <c r="S14" s="317">
        <f t="shared" si="0"/>
        <v>0</v>
      </c>
      <c r="T14" s="318">
        <f t="shared" si="1"/>
        <v>0</v>
      </c>
      <c r="U14" s="509">
        <f>'t1'!N13</f>
        <v>1</v>
      </c>
      <c r="V14"/>
      <c r="W14"/>
      <c r="X14"/>
      <c r="Y14"/>
    </row>
    <row r="15" spans="1:25" ht="12.75" customHeight="1">
      <c r="A15" s="146" t="str">
        <f>'t1'!A14</f>
        <v>DIRIGENTE A TEMPO DET.TO  ART.110 C.1 TUEL</v>
      </c>
      <c r="B15" s="181" t="str">
        <f>'t1'!B14</f>
        <v>0D0165</v>
      </c>
      <c r="C15" s="184"/>
      <c r="D15" s="188"/>
      <c r="E15" s="184"/>
      <c r="F15" s="188"/>
      <c r="G15" s="184"/>
      <c r="H15" s="188"/>
      <c r="I15" s="184"/>
      <c r="J15" s="188"/>
      <c r="K15" s="379"/>
      <c r="L15" s="183"/>
      <c r="M15" s="184"/>
      <c r="N15" s="188"/>
      <c r="O15" s="189"/>
      <c r="P15" s="188"/>
      <c r="Q15" s="189"/>
      <c r="R15" s="188"/>
      <c r="S15" s="317">
        <f t="shared" si="0"/>
        <v>0</v>
      </c>
      <c r="T15" s="318">
        <f t="shared" si="1"/>
        <v>0</v>
      </c>
      <c r="U15" s="509">
        <f>'t1'!N14</f>
        <v>0</v>
      </c>
      <c r="V15"/>
      <c r="W15"/>
      <c r="X15"/>
      <c r="Y15"/>
    </row>
    <row r="16" spans="1:25" ht="12.75" customHeight="1">
      <c r="A16" s="146" t="str">
        <f>'t1'!A15</f>
        <v>ALTE SPECIALIZZ. IN D.O. art.110 c.1 TUEL</v>
      </c>
      <c r="B16" s="181" t="str">
        <f>'t1'!B15</f>
        <v>0D0I95</v>
      </c>
      <c r="C16" s="184"/>
      <c r="D16" s="188"/>
      <c r="E16" s="184"/>
      <c r="F16" s="188"/>
      <c r="G16" s="184"/>
      <c r="H16" s="188"/>
      <c r="I16" s="184"/>
      <c r="J16" s="188"/>
      <c r="K16" s="379"/>
      <c r="L16" s="183"/>
      <c r="M16" s="184"/>
      <c r="N16" s="188"/>
      <c r="O16" s="189"/>
      <c r="P16" s="188"/>
      <c r="Q16" s="189"/>
      <c r="R16" s="188"/>
      <c r="S16" s="317">
        <f t="shared" si="0"/>
        <v>0</v>
      </c>
      <c r="T16" s="318">
        <f t="shared" si="1"/>
        <v>0</v>
      </c>
      <c r="U16" s="509">
        <f>'t1'!N15</f>
        <v>0</v>
      </c>
      <c r="V16"/>
      <c r="W16"/>
      <c r="X16"/>
      <c r="Y16"/>
    </row>
    <row r="17" spans="1:25" ht="12.75" customHeight="1">
      <c r="A17" s="146" t="str">
        <f>'t1'!A16</f>
        <v>POSIZ. ECON. D6 - PROFILI ACCESSO D3</v>
      </c>
      <c r="B17" s="181" t="str">
        <f>'t1'!B16</f>
        <v>0D6A00</v>
      </c>
      <c r="C17" s="184"/>
      <c r="D17" s="188"/>
      <c r="E17" s="184"/>
      <c r="F17" s="188"/>
      <c r="G17" s="184"/>
      <c r="H17" s="188"/>
      <c r="I17" s="184"/>
      <c r="J17" s="188"/>
      <c r="K17" s="379"/>
      <c r="L17" s="183"/>
      <c r="M17" s="184"/>
      <c r="N17" s="188"/>
      <c r="O17" s="189"/>
      <c r="P17" s="188"/>
      <c r="Q17" s="189"/>
      <c r="R17" s="188"/>
      <c r="S17" s="317">
        <f t="shared" si="0"/>
        <v>0</v>
      </c>
      <c r="T17" s="318">
        <f t="shared" si="1"/>
        <v>0</v>
      </c>
      <c r="U17" s="509">
        <f>'t1'!N16</f>
        <v>1</v>
      </c>
      <c r="V17"/>
      <c r="W17"/>
      <c r="X17"/>
      <c r="Y17"/>
    </row>
    <row r="18" spans="1:25" ht="12.75" customHeight="1">
      <c r="A18" s="146" t="str">
        <f>'t1'!A17</f>
        <v>POSIZ. ECON. D6 - PROFILO ACCESSO D1</v>
      </c>
      <c r="B18" s="181" t="str">
        <f>'t1'!B17</f>
        <v>0D6000</v>
      </c>
      <c r="C18" s="184"/>
      <c r="D18" s="188"/>
      <c r="E18" s="184"/>
      <c r="F18" s="188"/>
      <c r="G18" s="184"/>
      <c r="H18" s="188"/>
      <c r="I18" s="184"/>
      <c r="J18" s="188"/>
      <c r="K18" s="379"/>
      <c r="L18" s="183"/>
      <c r="M18" s="184"/>
      <c r="N18" s="188"/>
      <c r="O18" s="189"/>
      <c r="P18" s="188"/>
      <c r="Q18" s="189"/>
      <c r="R18" s="188"/>
      <c r="S18" s="317">
        <f t="shared" si="0"/>
        <v>0</v>
      </c>
      <c r="T18" s="318">
        <f t="shared" si="1"/>
        <v>0</v>
      </c>
      <c r="U18" s="509">
        <f>'t1'!N17</f>
        <v>1</v>
      </c>
      <c r="V18"/>
      <c r="W18"/>
      <c r="X18"/>
      <c r="Y18"/>
    </row>
    <row r="19" spans="1:25" ht="12.75" customHeight="1">
      <c r="A19" s="146" t="str">
        <f>'t1'!A18</f>
        <v>POSIZ. ECON. D5 PROFILI ACCESSO D3</v>
      </c>
      <c r="B19" s="181" t="str">
        <f>'t1'!B18</f>
        <v>052486</v>
      </c>
      <c r="C19" s="184"/>
      <c r="D19" s="188"/>
      <c r="E19" s="184"/>
      <c r="F19" s="188"/>
      <c r="G19" s="184"/>
      <c r="H19" s="188"/>
      <c r="I19" s="184"/>
      <c r="J19" s="188"/>
      <c r="K19" s="379"/>
      <c r="L19" s="183"/>
      <c r="M19" s="184"/>
      <c r="N19" s="188"/>
      <c r="O19" s="189"/>
      <c r="P19" s="188"/>
      <c r="Q19" s="189"/>
      <c r="R19" s="188"/>
      <c r="S19" s="317">
        <f t="shared" si="0"/>
        <v>0</v>
      </c>
      <c r="T19" s="318">
        <f t="shared" si="1"/>
        <v>0</v>
      </c>
      <c r="U19" s="509">
        <f>'t1'!N18</f>
        <v>1</v>
      </c>
      <c r="V19"/>
      <c r="W19"/>
      <c r="X19"/>
      <c r="Y19"/>
    </row>
    <row r="20" spans="1:25" ht="12.75" customHeight="1">
      <c r="A20" s="146" t="str">
        <f>'t1'!A19</f>
        <v>POSIZ. ECON. D5 PROFILI ACCESSO D1</v>
      </c>
      <c r="B20" s="181" t="str">
        <f>'t1'!B19</f>
        <v>052487</v>
      </c>
      <c r="C20" s="184"/>
      <c r="D20" s="188"/>
      <c r="E20" s="184"/>
      <c r="F20" s="188"/>
      <c r="G20" s="184"/>
      <c r="H20" s="188"/>
      <c r="I20" s="184"/>
      <c r="J20" s="188"/>
      <c r="K20" s="379"/>
      <c r="L20" s="183"/>
      <c r="M20" s="184"/>
      <c r="N20" s="188"/>
      <c r="O20" s="189"/>
      <c r="P20" s="188"/>
      <c r="Q20" s="189"/>
      <c r="R20" s="188"/>
      <c r="S20" s="317">
        <f t="shared" si="0"/>
        <v>0</v>
      </c>
      <c r="T20" s="318">
        <f t="shared" si="1"/>
        <v>0</v>
      </c>
      <c r="U20" s="509">
        <f>'t1'!N19</f>
        <v>0</v>
      </c>
      <c r="V20"/>
      <c r="W20"/>
      <c r="X20"/>
      <c r="Y20"/>
    </row>
    <row r="21" spans="1:25" ht="12.75" customHeight="1">
      <c r="A21" s="146" t="str">
        <f>'t1'!A20</f>
        <v>POSIZ. ECON. D4 PROFILI ACCESSO D3</v>
      </c>
      <c r="B21" s="181" t="str">
        <f>'t1'!B20</f>
        <v>051488</v>
      </c>
      <c r="C21" s="184"/>
      <c r="D21" s="188"/>
      <c r="E21" s="184"/>
      <c r="F21" s="188"/>
      <c r="G21" s="184"/>
      <c r="H21" s="188"/>
      <c r="I21" s="184"/>
      <c r="J21" s="188"/>
      <c r="K21" s="379"/>
      <c r="L21" s="183"/>
      <c r="M21" s="184"/>
      <c r="N21" s="188"/>
      <c r="O21" s="189"/>
      <c r="P21" s="188"/>
      <c r="Q21" s="189"/>
      <c r="R21" s="188"/>
      <c r="S21" s="317">
        <f t="shared" si="0"/>
        <v>0</v>
      </c>
      <c r="T21" s="318">
        <f t="shared" si="1"/>
        <v>0</v>
      </c>
      <c r="U21" s="509">
        <f>'t1'!N20</f>
        <v>0</v>
      </c>
      <c r="V21"/>
      <c r="W21"/>
      <c r="X21"/>
      <c r="Y21"/>
    </row>
    <row r="22" spans="1:25" ht="12.75" customHeight="1">
      <c r="A22" s="146" t="str">
        <f>'t1'!A21</f>
        <v>POSIZ. ECON. D4 PROFILI ACCESSO D1</v>
      </c>
      <c r="B22" s="181" t="str">
        <f>'t1'!B21</f>
        <v>051489</v>
      </c>
      <c r="C22" s="184"/>
      <c r="D22" s="188"/>
      <c r="E22" s="184"/>
      <c r="F22" s="188"/>
      <c r="G22" s="184"/>
      <c r="H22" s="188"/>
      <c r="I22" s="184"/>
      <c r="J22" s="188"/>
      <c r="K22" s="379"/>
      <c r="L22" s="183"/>
      <c r="M22" s="184"/>
      <c r="N22" s="188"/>
      <c r="O22" s="189"/>
      <c r="P22" s="188"/>
      <c r="Q22" s="189"/>
      <c r="R22" s="188"/>
      <c r="S22" s="317">
        <f t="shared" si="0"/>
        <v>0</v>
      </c>
      <c r="T22" s="318">
        <f t="shared" si="1"/>
        <v>0</v>
      </c>
      <c r="U22" s="509">
        <f>'t1'!N21</f>
        <v>1</v>
      </c>
      <c r="V22"/>
      <c r="W22"/>
      <c r="X22"/>
      <c r="Y22"/>
    </row>
    <row r="23" spans="1:25" ht="12.75" customHeight="1">
      <c r="A23" s="146" t="str">
        <f>'t1'!A22</f>
        <v>POSIZIONE ECONOMICA DI ACCESSO D3</v>
      </c>
      <c r="B23" s="181" t="str">
        <f>'t1'!B22</f>
        <v>058000</v>
      </c>
      <c r="C23" s="184"/>
      <c r="D23" s="188"/>
      <c r="E23" s="184"/>
      <c r="F23" s="188"/>
      <c r="G23" s="184"/>
      <c r="H23" s="188"/>
      <c r="I23" s="184"/>
      <c r="J23" s="188"/>
      <c r="K23" s="379"/>
      <c r="L23" s="183"/>
      <c r="M23" s="184"/>
      <c r="N23" s="188"/>
      <c r="O23" s="189"/>
      <c r="P23" s="188"/>
      <c r="Q23" s="189"/>
      <c r="R23" s="188"/>
      <c r="S23" s="317">
        <f t="shared" si="0"/>
        <v>0</v>
      </c>
      <c r="T23" s="318">
        <f t="shared" si="1"/>
        <v>0</v>
      </c>
      <c r="U23" s="509">
        <f>'t1'!N22</f>
        <v>0</v>
      </c>
      <c r="V23"/>
      <c r="W23"/>
      <c r="X23"/>
      <c r="Y23"/>
    </row>
    <row r="24" spans="1:25" ht="12.75" customHeight="1">
      <c r="A24" s="146" t="str">
        <f>'t1'!A23</f>
        <v>POSIZIONE ECONOMICA D3</v>
      </c>
      <c r="B24" s="181" t="str">
        <f>'t1'!B23</f>
        <v>050000</v>
      </c>
      <c r="C24" s="184"/>
      <c r="D24" s="188"/>
      <c r="E24" s="184"/>
      <c r="F24" s="188"/>
      <c r="G24" s="184"/>
      <c r="H24" s="188"/>
      <c r="I24" s="184"/>
      <c r="J24" s="188"/>
      <c r="K24" s="379"/>
      <c r="L24" s="183"/>
      <c r="M24" s="184"/>
      <c r="N24" s="188"/>
      <c r="O24" s="189"/>
      <c r="P24" s="188"/>
      <c r="Q24" s="189"/>
      <c r="R24" s="188"/>
      <c r="S24" s="317">
        <f t="shared" si="0"/>
        <v>0</v>
      </c>
      <c r="T24" s="318">
        <f t="shared" si="1"/>
        <v>0</v>
      </c>
      <c r="U24" s="509">
        <f>'t1'!N23</f>
        <v>1</v>
      </c>
      <c r="V24"/>
      <c r="W24"/>
      <c r="X24"/>
      <c r="Y24"/>
    </row>
    <row r="25" spans="1:25" ht="12.75" customHeight="1">
      <c r="A25" s="146" t="str">
        <f>'t1'!A24</f>
        <v>POSIZIONE ECONOMICA D2</v>
      </c>
      <c r="B25" s="181" t="str">
        <f>'t1'!B24</f>
        <v>049000</v>
      </c>
      <c r="C25" s="184"/>
      <c r="D25" s="188"/>
      <c r="E25" s="184"/>
      <c r="F25" s="188"/>
      <c r="G25" s="184"/>
      <c r="H25" s="188"/>
      <c r="I25" s="184"/>
      <c r="J25" s="188"/>
      <c r="K25" s="379"/>
      <c r="L25" s="183"/>
      <c r="M25" s="184"/>
      <c r="N25" s="188"/>
      <c r="O25" s="189"/>
      <c r="P25" s="188"/>
      <c r="Q25" s="189"/>
      <c r="R25" s="188"/>
      <c r="S25" s="317">
        <f t="shared" si="0"/>
        <v>0</v>
      </c>
      <c r="T25" s="318">
        <f t="shared" si="1"/>
        <v>0</v>
      </c>
      <c r="U25" s="509">
        <f>'t1'!N24</f>
        <v>1</v>
      </c>
      <c r="V25"/>
      <c r="W25"/>
      <c r="X25"/>
      <c r="Y25"/>
    </row>
    <row r="26" spans="1:25" ht="12.75" customHeight="1">
      <c r="A26" s="146" t="str">
        <f>'t1'!A25</f>
        <v>POSIZIONE ECONOMICA DI ACCESSO D1</v>
      </c>
      <c r="B26" s="181" t="str">
        <f>'t1'!B25</f>
        <v>057000</v>
      </c>
      <c r="C26" s="184"/>
      <c r="D26" s="188"/>
      <c r="E26" s="184"/>
      <c r="F26" s="188"/>
      <c r="G26" s="184"/>
      <c r="H26" s="188"/>
      <c r="I26" s="184"/>
      <c r="J26" s="188"/>
      <c r="K26" s="379"/>
      <c r="L26" s="183"/>
      <c r="M26" s="184"/>
      <c r="N26" s="188"/>
      <c r="O26" s="189"/>
      <c r="P26" s="188"/>
      <c r="Q26" s="189"/>
      <c r="R26" s="188"/>
      <c r="S26" s="317">
        <f t="shared" si="0"/>
        <v>0</v>
      </c>
      <c r="T26" s="318">
        <f t="shared" si="1"/>
        <v>0</v>
      </c>
      <c r="U26" s="509">
        <f>'t1'!N25</f>
        <v>1</v>
      </c>
      <c r="V26"/>
      <c r="W26"/>
      <c r="X26"/>
      <c r="Y26"/>
    </row>
    <row r="27" spans="1:25" ht="12.75" customHeight="1">
      <c r="A27" s="146" t="str">
        <f>'t1'!A26</f>
        <v>POSIZIONE ECONOMICA C5</v>
      </c>
      <c r="B27" s="181" t="str">
        <f>'t1'!B26</f>
        <v>046000</v>
      </c>
      <c r="C27" s="184"/>
      <c r="D27" s="188"/>
      <c r="E27" s="184"/>
      <c r="F27" s="188">
        <v>1</v>
      </c>
      <c r="G27" s="184"/>
      <c r="H27" s="188"/>
      <c r="I27" s="184"/>
      <c r="J27" s="188"/>
      <c r="K27" s="379"/>
      <c r="L27" s="183"/>
      <c r="M27" s="184"/>
      <c r="N27" s="188"/>
      <c r="O27" s="189"/>
      <c r="P27" s="188"/>
      <c r="Q27" s="189"/>
      <c r="R27" s="188"/>
      <c r="S27" s="317">
        <f t="shared" si="0"/>
        <v>0</v>
      </c>
      <c r="T27" s="318">
        <f t="shared" si="1"/>
        <v>1</v>
      </c>
      <c r="U27" s="509">
        <f>'t1'!N26</f>
        <v>1</v>
      </c>
      <c r="V27"/>
      <c r="W27"/>
      <c r="X27"/>
      <c r="Y27"/>
    </row>
    <row r="28" spans="1:25" ht="12.75" customHeight="1">
      <c r="A28" s="146" t="str">
        <f>'t1'!A27</f>
        <v>POSIZIONE ECONOMICA C4</v>
      </c>
      <c r="B28" s="181" t="str">
        <f>'t1'!B27</f>
        <v>045000</v>
      </c>
      <c r="C28" s="184"/>
      <c r="D28" s="188"/>
      <c r="E28" s="184"/>
      <c r="F28" s="188"/>
      <c r="G28" s="184"/>
      <c r="H28" s="188"/>
      <c r="I28" s="184"/>
      <c r="J28" s="188"/>
      <c r="K28" s="379"/>
      <c r="L28" s="183"/>
      <c r="M28" s="184"/>
      <c r="N28" s="188"/>
      <c r="O28" s="189"/>
      <c r="P28" s="188"/>
      <c r="Q28" s="189"/>
      <c r="R28" s="188"/>
      <c r="S28" s="317">
        <f t="shared" si="0"/>
        <v>0</v>
      </c>
      <c r="T28" s="318">
        <f t="shared" si="1"/>
        <v>0</v>
      </c>
      <c r="U28" s="509">
        <f>'t1'!N27</f>
        <v>1</v>
      </c>
      <c r="V28"/>
      <c r="W28"/>
      <c r="X28"/>
      <c r="Y28"/>
    </row>
    <row r="29" spans="1:25" ht="12.75" customHeight="1">
      <c r="A29" s="146" t="str">
        <f>'t1'!A28</f>
        <v>POSIZIONE ECONOMICA C3</v>
      </c>
      <c r="B29" s="181" t="str">
        <f>'t1'!B28</f>
        <v>043000</v>
      </c>
      <c r="C29" s="184"/>
      <c r="D29" s="188"/>
      <c r="E29" s="184"/>
      <c r="F29" s="188"/>
      <c r="G29" s="184"/>
      <c r="H29" s="188"/>
      <c r="I29" s="184"/>
      <c r="J29" s="188"/>
      <c r="K29" s="379"/>
      <c r="L29" s="183"/>
      <c r="M29" s="184"/>
      <c r="N29" s="188"/>
      <c r="O29" s="189"/>
      <c r="P29" s="188"/>
      <c r="Q29" s="189"/>
      <c r="R29" s="188"/>
      <c r="S29" s="317">
        <f t="shared" si="0"/>
        <v>0</v>
      </c>
      <c r="T29" s="318">
        <f t="shared" si="1"/>
        <v>0</v>
      </c>
      <c r="U29" s="509">
        <f>'t1'!N28</f>
        <v>1</v>
      </c>
      <c r="V29"/>
      <c r="W29"/>
      <c r="X29"/>
      <c r="Y29"/>
    </row>
    <row r="30" spans="1:25" ht="12.75" customHeight="1">
      <c r="A30" s="146" t="str">
        <f>'t1'!A29</f>
        <v>POSIZIONE ECONOMICA C2</v>
      </c>
      <c r="B30" s="181" t="str">
        <f>'t1'!B29</f>
        <v>042000</v>
      </c>
      <c r="C30" s="184"/>
      <c r="D30" s="188"/>
      <c r="E30" s="184"/>
      <c r="F30" s="188"/>
      <c r="G30" s="184"/>
      <c r="H30" s="188"/>
      <c r="I30" s="184"/>
      <c r="J30" s="188"/>
      <c r="K30" s="379"/>
      <c r="L30" s="183"/>
      <c r="M30" s="184"/>
      <c r="N30" s="188"/>
      <c r="O30" s="189"/>
      <c r="P30" s="188"/>
      <c r="Q30" s="189"/>
      <c r="R30" s="188"/>
      <c r="S30" s="317">
        <f t="shared" si="0"/>
        <v>0</v>
      </c>
      <c r="T30" s="318">
        <f t="shared" si="1"/>
        <v>0</v>
      </c>
      <c r="U30" s="509">
        <f>'t1'!N29</f>
        <v>1</v>
      </c>
      <c r="V30"/>
      <c r="W30"/>
      <c r="X30"/>
      <c r="Y30"/>
    </row>
    <row r="31" spans="1:25" ht="12.75" customHeight="1">
      <c r="A31" s="146" t="str">
        <f>'t1'!A30</f>
        <v>POSIZIONE ECONOMICA DI ACCESSO C1</v>
      </c>
      <c r="B31" s="181" t="str">
        <f>'t1'!B30</f>
        <v>056000</v>
      </c>
      <c r="C31" s="184"/>
      <c r="D31" s="188"/>
      <c r="E31" s="184"/>
      <c r="F31" s="188"/>
      <c r="G31" s="184"/>
      <c r="H31" s="188"/>
      <c r="I31" s="184">
        <v>1</v>
      </c>
      <c r="J31" s="188"/>
      <c r="K31" s="379"/>
      <c r="L31" s="183"/>
      <c r="M31" s="184"/>
      <c r="N31" s="188"/>
      <c r="O31" s="189"/>
      <c r="P31" s="188"/>
      <c r="Q31" s="189"/>
      <c r="R31" s="188"/>
      <c r="S31" s="317">
        <f t="shared" si="0"/>
        <v>1</v>
      </c>
      <c r="T31" s="318">
        <f t="shared" si="1"/>
        <v>0</v>
      </c>
      <c r="U31" s="509">
        <f>'t1'!N30</f>
        <v>1</v>
      </c>
      <c r="V31"/>
      <c r="W31"/>
      <c r="X31"/>
      <c r="Y31"/>
    </row>
    <row r="32" spans="1:25" ht="12.75" customHeight="1">
      <c r="A32" s="146" t="str">
        <f>'t1'!A31</f>
        <v>POSIZ. ECON. B7 - PROFILO ACCESSO B3</v>
      </c>
      <c r="B32" s="181" t="str">
        <f>'t1'!B31</f>
        <v>0B7A00</v>
      </c>
      <c r="C32" s="184"/>
      <c r="D32" s="188"/>
      <c r="E32" s="184"/>
      <c r="F32" s="188"/>
      <c r="G32" s="184"/>
      <c r="H32" s="188"/>
      <c r="I32" s="184"/>
      <c r="J32" s="188"/>
      <c r="K32" s="379"/>
      <c r="L32" s="183"/>
      <c r="M32" s="184"/>
      <c r="N32" s="188"/>
      <c r="O32" s="189"/>
      <c r="P32" s="188"/>
      <c r="Q32" s="189"/>
      <c r="R32" s="188"/>
      <c r="S32" s="317">
        <f t="shared" si="0"/>
        <v>0</v>
      </c>
      <c r="T32" s="318">
        <f t="shared" si="1"/>
        <v>0</v>
      </c>
      <c r="U32" s="509">
        <f>'t1'!N31</f>
        <v>1</v>
      </c>
      <c r="V32"/>
      <c r="W32"/>
      <c r="X32"/>
      <c r="Y32"/>
    </row>
    <row r="33" spans="1:25" ht="12.75" customHeight="1">
      <c r="A33" s="146" t="str">
        <f>'t1'!A32</f>
        <v>POSIZ. ECON. B7 - PROFILO  ACCESSO B1</v>
      </c>
      <c r="B33" s="181" t="str">
        <f>'t1'!B32</f>
        <v>0B7000</v>
      </c>
      <c r="C33" s="184"/>
      <c r="D33" s="188"/>
      <c r="E33" s="184"/>
      <c r="F33" s="188"/>
      <c r="G33" s="184"/>
      <c r="H33" s="188"/>
      <c r="I33" s="184"/>
      <c r="J33" s="188"/>
      <c r="K33" s="379"/>
      <c r="L33" s="183"/>
      <c r="M33" s="184"/>
      <c r="N33" s="188"/>
      <c r="O33" s="189"/>
      <c r="P33" s="188"/>
      <c r="Q33" s="189"/>
      <c r="R33" s="188"/>
      <c r="S33" s="317">
        <f t="shared" si="0"/>
        <v>0</v>
      </c>
      <c r="T33" s="318">
        <f t="shared" si="1"/>
        <v>0</v>
      </c>
      <c r="U33" s="509">
        <f>'t1'!N32</f>
        <v>0</v>
      </c>
      <c r="V33"/>
      <c r="W33"/>
      <c r="X33"/>
      <c r="Y33"/>
    </row>
    <row r="34" spans="1:25" ht="12.75" customHeight="1">
      <c r="A34" s="146" t="str">
        <f>'t1'!A33</f>
        <v>POSIZ. ECON. B6 PROFILI ACCESSO B3</v>
      </c>
      <c r="B34" s="181" t="str">
        <f>'t1'!B33</f>
        <v>038490</v>
      </c>
      <c r="C34" s="184"/>
      <c r="D34" s="188"/>
      <c r="E34" s="184"/>
      <c r="F34" s="188"/>
      <c r="G34" s="184"/>
      <c r="H34" s="188"/>
      <c r="I34" s="184"/>
      <c r="J34" s="188"/>
      <c r="K34" s="379"/>
      <c r="L34" s="183"/>
      <c r="M34" s="184"/>
      <c r="N34" s="188"/>
      <c r="O34" s="189"/>
      <c r="P34" s="188"/>
      <c r="Q34" s="189"/>
      <c r="R34" s="188"/>
      <c r="S34" s="317">
        <f t="shared" si="0"/>
        <v>0</v>
      </c>
      <c r="T34" s="318">
        <f t="shared" si="1"/>
        <v>0</v>
      </c>
      <c r="U34" s="509">
        <f>'t1'!N33</f>
        <v>1</v>
      </c>
      <c r="V34"/>
      <c r="W34"/>
      <c r="X34"/>
      <c r="Y34"/>
    </row>
    <row r="35" spans="1:25" ht="12.75" customHeight="1">
      <c r="A35" s="146" t="str">
        <f>'t1'!A34</f>
        <v>POSIZ. ECON. B6 PROFILI ACCESSO B1</v>
      </c>
      <c r="B35" s="181" t="str">
        <f>'t1'!B34</f>
        <v>038491</v>
      </c>
      <c r="C35" s="184"/>
      <c r="D35" s="188"/>
      <c r="E35" s="184"/>
      <c r="F35" s="188"/>
      <c r="G35" s="184"/>
      <c r="H35" s="188"/>
      <c r="I35" s="184"/>
      <c r="J35" s="188"/>
      <c r="K35" s="379"/>
      <c r="L35" s="183"/>
      <c r="M35" s="184"/>
      <c r="N35" s="188"/>
      <c r="O35" s="189"/>
      <c r="P35" s="188"/>
      <c r="Q35" s="189"/>
      <c r="R35" s="188"/>
      <c r="S35" s="317">
        <f t="shared" si="0"/>
        <v>0</v>
      </c>
      <c r="T35" s="318">
        <f t="shared" si="1"/>
        <v>0</v>
      </c>
      <c r="U35" s="509">
        <f>'t1'!N34</f>
        <v>1</v>
      </c>
      <c r="V35"/>
      <c r="W35"/>
      <c r="X35"/>
      <c r="Y35"/>
    </row>
    <row r="36" spans="1:25" ht="12.75" customHeight="1">
      <c r="A36" s="146" t="str">
        <f>'t1'!A35</f>
        <v>POSIZ. ECON. B5 PROFILI ACCESSO B3</v>
      </c>
      <c r="B36" s="181" t="str">
        <f>'t1'!B35</f>
        <v>037492</v>
      </c>
      <c r="C36" s="184"/>
      <c r="D36" s="188"/>
      <c r="E36" s="184"/>
      <c r="F36" s="188"/>
      <c r="G36" s="184"/>
      <c r="H36" s="188"/>
      <c r="I36" s="184"/>
      <c r="J36" s="188"/>
      <c r="K36" s="379"/>
      <c r="L36" s="183"/>
      <c r="M36" s="184"/>
      <c r="N36" s="188"/>
      <c r="O36" s="189"/>
      <c r="P36" s="188"/>
      <c r="Q36" s="189"/>
      <c r="R36" s="188"/>
      <c r="S36" s="317">
        <f t="shared" si="0"/>
        <v>0</v>
      </c>
      <c r="T36" s="318">
        <f t="shared" si="1"/>
        <v>0</v>
      </c>
      <c r="U36" s="509">
        <f>'t1'!N35</f>
        <v>0</v>
      </c>
      <c r="V36"/>
      <c r="W36"/>
      <c r="X36"/>
      <c r="Y36"/>
    </row>
    <row r="37" spans="1:25" ht="12.75" customHeight="1">
      <c r="A37" s="146" t="str">
        <f>'t1'!A36</f>
        <v>POSIZ. ECON. B5 PROFILI ACCESSO B1</v>
      </c>
      <c r="B37" s="181" t="str">
        <f>'t1'!B36</f>
        <v>037493</v>
      </c>
      <c r="C37" s="184"/>
      <c r="D37" s="188"/>
      <c r="E37" s="184"/>
      <c r="F37" s="188"/>
      <c r="G37" s="184"/>
      <c r="H37" s="188"/>
      <c r="I37" s="184"/>
      <c r="J37" s="188"/>
      <c r="K37" s="379"/>
      <c r="L37" s="183"/>
      <c r="M37" s="184"/>
      <c r="N37" s="188"/>
      <c r="O37" s="189"/>
      <c r="P37" s="188"/>
      <c r="Q37" s="189"/>
      <c r="R37" s="188"/>
      <c r="S37" s="317">
        <f t="shared" si="0"/>
        <v>0</v>
      </c>
      <c r="T37" s="318">
        <f t="shared" si="1"/>
        <v>0</v>
      </c>
      <c r="U37" s="509">
        <f>'t1'!N36</f>
        <v>0</v>
      </c>
      <c r="V37"/>
      <c r="W37"/>
      <c r="X37"/>
      <c r="Y37"/>
    </row>
    <row r="38" spans="1:25" ht="12.75" customHeight="1">
      <c r="A38" s="146" t="str">
        <f>'t1'!A37</f>
        <v>POSIZ. ECON. B4 PROFILI ACCESSO B3</v>
      </c>
      <c r="B38" s="181" t="str">
        <f>'t1'!B37</f>
        <v>036494</v>
      </c>
      <c r="C38" s="184"/>
      <c r="D38" s="188"/>
      <c r="E38" s="184"/>
      <c r="F38" s="188"/>
      <c r="G38" s="184"/>
      <c r="H38" s="188"/>
      <c r="I38" s="184"/>
      <c r="J38" s="188"/>
      <c r="K38" s="379"/>
      <c r="L38" s="183"/>
      <c r="M38" s="184"/>
      <c r="N38" s="188"/>
      <c r="O38" s="189"/>
      <c r="P38" s="188"/>
      <c r="Q38" s="189"/>
      <c r="R38" s="188"/>
      <c r="S38" s="317">
        <f t="shared" si="0"/>
        <v>0</v>
      </c>
      <c r="T38" s="318">
        <f t="shared" si="1"/>
        <v>0</v>
      </c>
      <c r="U38" s="509">
        <f>'t1'!N37</f>
        <v>1</v>
      </c>
      <c r="V38"/>
      <c r="W38"/>
      <c r="X38"/>
      <c r="Y38"/>
    </row>
    <row r="39" spans="1:25" ht="12.75" customHeight="1">
      <c r="A39" s="146" t="str">
        <f>'t1'!A38</f>
        <v>POSIZ. ECON. B4 PROFILI ACCESSO B1</v>
      </c>
      <c r="B39" s="181" t="str">
        <f>'t1'!B38</f>
        <v>036495</v>
      </c>
      <c r="C39" s="184"/>
      <c r="D39" s="188"/>
      <c r="E39" s="184"/>
      <c r="F39" s="188"/>
      <c r="G39" s="184"/>
      <c r="H39" s="188"/>
      <c r="I39" s="184"/>
      <c r="J39" s="188"/>
      <c r="K39" s="379"/>
      <c r="L39" s="183"/>
      <c r="M39" s="184"/>
      <c r="N39" s="188"/>
      <c r="O39" s="189"/>
      <c r="P39" s="188"/>
      <c r="Q39" s="189"/>
      <c r="R39" s="188"/>
      <c r="S39" s="317">
        <f t="shared" si="0"/>
        <v>0</v>
      </c>
      <c r="T39" s="318">
        <f t="shared" si="1"/>
        <v>0</v>
      </c>
      <c r="U39" s="509">
        <f>'t1'!N38</f>
        <v>1</v>
      </c>
      <c r="V39"/>
      <c r="W39"/>
      <c r="X39"/>
      <c r="Y39"/>
    </row>
    <row r="40" spans="1:25" ht="12.75" customHeight="1">
      <c r="A40" s="146" t="str">
        <f>'t1'!A39</f>
        <v>POSIZIONE ECONOMICA DI ACCESSO B3</v>
      </c>
      <c r="B40" s="181" t="str">
        <f>'t1'!B39</f>
        <v>055000</v>
      </c>
      <c r="C40" s="184"/>
      <c r="D40" s="188"/>
      <c r="E40" s="184"/>
      <c r="F40" s="188"/>
      <c r="G40" s="184"/>
      <c r="H40" s="188"/>
      <c r="I40" s="184"/>
      <c r="J40" s="188"/>
      <c r="K40" s="379"/>
      <c r="L40" s="183"/>
      <c r="M40" s="184"/>
      <c r="N40" s="188"/>
      <c r="O40" s="189"/>
      <c r="P40" s="188"/>
      <c r="Q40" s="189"/>
      <c r="R40" s="188"/>
      <c r="S40" s="317">
        <f t="shared" si="0"/>
        <v>0</v>
      </c>
      <c r="T40" s="318">
        <f t="shared" si="1"/>
        <v>0</v>
      </c>
      <c r="U40" s="509">
        <f>'t1'!N39</f>
        <v>1</v>
      </c>
      <c r="V40"/>
      <c r="W40"/>
      <c r="X40"/>
      <c r="Y40"/>
    </row>
    <row r="41" spans="1:25" ht="12.75" customHeight="1">
      <c r="A41" s="146" t="str">
        <f>'t1'!A40</f>
        <v>POSIZIONE ECONOMICA B3</v>
      </c>
      <c r="B41" s="181" t="str">
        <f>'t1'!B40</f>
        <v>034000</v>
      </c>
      <c r="C41" s="184"/>
      <c r="D41" s="188"/>
      <c r="E41" s="184"/>
      <c r="F41" s="188"/>
      <c r="G41" s="184"/>
      <c r="H41" s="188"/>
      <c r="I41" s="184"/>
      <c r="J41" s="188"/>
      <c r="K41" s="379"/>
      <c r="L41" s="183"/>
      <c r="M41" s="184"/>
      <c r="N41" s="188"/>
      <c r="O41" s="189"/>
      <c r="P41" s="188"/>
      <c r="Q41" s="189"/>
      <c r="R41" s="188"/>
      <c r="S41" s="317">
        <f t="shared" si="0"/>
        <v>0</v>
      </c>
      <c r="T41" s="318">
        <f t="shared" si="1"/>
        <v>0</v>
      </c>
      <c r="U41" s="509">
        <f>'t1'!N40</f>
        <v>0</v>
      </c>
      <c r="V41"/>
      <c r="W41"/>
      <c r="X41"/>
      <c r="Y41"/>
    </row>
    <row r="42" spans="1:25" ht="12.75" customHeight="1">
      <c r="A42" s="146" t="str">
        <f>'t1'!A41</f>
        <v>POSIZIONE ECONOMICA B2</v>
      </c>
      <c r="B42" s="181" t="str">
        <f>'t1'!B41</f>
        <v>032000</v>
      </c>
      <c r="C42" s="184"/>
      <c r="D42" s="188"/>
      <c r="E42" s="184"/>
      <c r="F42" s="188"/>
      <c r="G42" s="184"/>
      <c r="H42" s="188"/>
      <c r="I42" s="184"/>
      <c r="J42" s="188"/>
      <c r="K42" s="379"/>
      <c r="L42" s="183"/>
      <c r="M42" s="184"/>
      <c r="N42" s="188"/>
      <c r="O42" s="189"/>
      <c r="P42" s="188"/>
      <c r="Q42" s="189"/>
      <c r="R42" s="188"/>
      <c r="S42" s="317">
        <f t="shared" si="0"/>
        <v>0</v>
      </c>
      <c r="T42" s="318">
        <f t="shared" si="1"/>
        <v>0</v>
      </c>
      <c r="U42" s="509">
        <f>'t1'!N41</f>
        <v>0</v>
      </c>
      <c r="V42"/>
      <c r="W42"/>
      <c r="X42"/>
      <c r="Y42"/>
    </row>
    <row r="43" spans="1:25" ht="12.75" customHeight="1">
      <c r="A43" s="146" t="str">
        <f>'t1'!A42</f>
        <v>POSIZIONE ECONOMICA DI ACCESSO B1</v>
      </c>
      <c r="B43" s="181" t="str">
        <f>'t1'!B42</f>
        <v>054000</v>
      </c>
      <c r="C43" s="184"/>
      <c r="D43" s="188"/>
      <c r="E43" s="184"/>
      <c r="F43" s="188"/>
      <c r="G43" s="184"/>
      <c r="H43" s="188"/>
      <c r="I43" s="184"/>
      <c r="J43" s="188"/>
      <c r="K43" s="379"/>
      <c r="L43" s="183"/>
      <c r="M43" s="184"/>
      <c r="N43" s="188"/>
      <c r="O43" s="189"/>
      <c r="P43" s="188"/>
      <c r="Q43" s="189"/>
      <c r="R43" s="188"/>
      <c r="S43" s="317">
        <f t="shared" si="0"/>
        <v>0</v>
      </c>
      <c r="T43" s="318">
        <f t="shared" si="1"/>
        <v>0</v>
      </c>
      <c r="U43" s="509">
        <f>'t1'!N42</f>
        <v>0</v>
      </c>
      <c r="V43"/>
      <c r="W43"/>
      <c r="X43"/>
      <c r="Y43"/>
    </row>
    <row r="44" spans="1:25" ht="12.75" customHeight="1">
      <c r="A44" s="146" t="str">
        <f>'t1'!A43</f>
        <v>POSIZIONE ECONOMICA A5</v>
      </c>
      <c r="B44" s="181" t="str">
        <f>'t1'!B43</f>
        <v>0A5000</v>
      </c>
      <c r="C44" s="184"/>
      <c r="D44" s="188"/>
      <c r="E44" s="184"/>
      <c r="F44" s="188"/>
      <c r="G44" s="184"/>
      <c r="H44" s="188"/>
      <c r="I44" s="184"/>
      <c r="J44" s="188"/>
      <c r="K44" s="379"/>
      <c r="L44" s="183"/>
      <c r="M44" s="184"/>
      <c r="N44" s="188"/>
      <c r="O44" s="189"/>
      <c r="P44" s="188"/>
      <c r="Q44" s="189"/>
      <c r="R44" s="188"/>
      <c r="S44" s="317">
        <f t="shared" si="0"/>
        <v>0</v>
      </c>
      <c r="T44" s="318">
        <f t="shared" si="1"/>
        <v>0</v>
      </c>
      <c r="U44" s="509">
        <f>'t1'!N43</f>
        <v>1</v>
      </c>
      <c r="V44"/>
      <c r="W44"/>
      <c r="X44"/>
      <c r="Y44"/>
    </row>
    <row r="45" spans="1:25" ht="12.75" customHeight="1">
      <c r="A45" s="146" t="str">
        <f>'t1'!A44</f>
        <v>POSIZIONE ECONOMICA A4</v>
      </c>
      <c r="B45" s="181" t="str">
        <f>'t1'!B44</f>
        <v>028000</v>
      </c>
      <c r="C45" s="184"/>
      <c r="D45" s="188"/>
      <c r="E45" s="184"/>
      <c r="F45" s="188"/>
      <c r="G45" s="184"/>
      <c r="H45" s="188"/>
      <c r="I45" s="184"/>
      <c r="J45" s="188"/>
      <c r="K45" s="379"/>
      <c r="L45" s="183"/>
      <c r="M45" s="184"/>
      <c r="N45" s="188"/>
      <c r="O45" s="189"/>
      <c r="P45" s="188"/>
      <c r="Q45" s="189"/>
      <c r="R45" s="188"/>
      <c r="S45" s="317">
        <f t="shared" si="0"/>
        <v>0</v>
      </c>
      <c r="T45" s="318">
        <f t="shared" si="1"/>
        <v>0</v>
      </c>
      <c r="U45" s="509">
        <f>'t1'!N44</f>
        <v>0</v>
      </c>
      <c r="V45"/>
      <c r="W45"/>
      <c r="X45"/>
      <c r="Y45"/>
    </row>
    <row r="46" spans="1:25" ht="12.75" customHeight="1">
      <c r="A46" s="146" t="str">
        <f>'t1'!A45</f>
        <v>POSIZIONE ECONOMICA A3</v>
      </c>
      <c r="B46" s="181" t="str">
        <f>'t1'!B45</f>
        <v>027000</v>
      </c>
      <c r="C46" s="184"/>
      <c r="D46" s="188"/>
      <c r="E46" s="184"/>
      <c r="F46" s="188"/>
      <c r="G46" s="184"/>
      <c r="H46" s="188"/>
      <c r="I46" s="184"/>
      <c r="J46" s="188"/>
      <c r="K46" s="379"/>
      <c r="L46" s="183"/>
      <c r="M46" s="184"/>
      <c r="N46" s="188"/>
      <c r="O46" s="189"/>
      <c r="P46" s="188"/>
      <c r="Q46" s="189"/>
      <c r="R46" s="188"/>
      <c r="S46" s="317">
        <f t="shared" si="0"/>
        <v>0</v>
      </c>
      <c r="T46" s="318">
        <f t="shared" si="1"/>
        <v>0</v>
      </c>
      <c r="U46" s="509">
        <f>'t1'!N45</f>
        <v>0</v>
      </c>
      <c r="V46"/>
      <c r="W46"/>
      <c r="X46"/>
      <c r="Y46"/>
    </row>
    <row r="47" spans="1:25" ht="12.75" customHeight="1">
      <c r="A47" s="146" t="str">
        <f>'t1'!A46</f>
        <v>POSIZIONE ECONOMICA A2</v>
      </c>
      <c r="B47" s="181" t="str">
        <f>'t1'!B46</f>
        <v>025000</v>
      </c>
      <c r="C47" s="184"/>
      <c r="D47" s="188"/>
      <c r="E47" s="184"/>
      <c r="F47" s="188"/>
      <c r="G47" s="184"/>
      <c r="H47" s="188"/>
      <c r="I47" s="184"/>
      <c r="J47" s="188"/>
      <c r="K47" s="379"/>
      <c r="L47" s="183"/>
      <c r="M47" s="184"/>
      <c r="N47" s="188"/>
      <c r="O47" s="189"/>
      <c r="P47" s="188"/>
      <c r="Q47" s="189"/>
      <c r="R47" s="188"/>
      <c r="S47" s="317">
        <f t="shared" si="0"/>
        <v>0</v>
      </c>
      <c r="T47" s="318">
        <f t="shared" si="1"/>
        <v>0</v>
      </c>
      <c r="U47" s="509">
        <f>'t1'!N46</f>
        <v>0</v>
      </c>
      <c r="V47"/>
      <c r="W47"/>
      <c r="X47"/>
      <c r="Y47"/>
    </row>
    <row r="48" spans="1:25" ht="12.75" customHeight="1">
      <c r="A48" s="146" t="str">
        <f>'t1'!A47</f>
        <v>POSIZIONE ECONOMICA DI ACCESSO A1</v>
      </c>
      <c r="B48" s="181" t="str">
        <f>'t1'!B47</f>
        <v>053000</v>
      </c>
      <c r="C48" s="184"/>
      <c r="D48" s="188"/>
      <c r="E48" s="184"/>
      <c r="F48" s="188"/>
      <c r="G48" s="184"/>
      <c r="H48" s="188"/>
      <c r="I48" s="184"/>
      <c r="J48" s="188"/>
      <c r="K48" s="379"/>
      <c r="L48" s="183"/>
      <c r="M48" s="184"/>
      <c r="N48" s="188"/>
      <c r="O48" s="189"/>
      <c r="P48" s="188"/>
      <c r="Q48" s="189"/>
      <c r="R48" s="188"/>
      <c r="S48" s="317">
        <f t="shared" si="0"/>
        <v>0</v>
      </c>
      <c r="T48" s="318">
        <f t="shared" si="1"/>
        <v>0</v>
      </c>
      <c r="U48" s="509">
        <f>'t1'!N47</f>
        <v>0</v>
      </c>
      <c r="V48"/>
      <c r="W48"/>
      <c r="X48"/>
      <c r="Y48"/>
    </row>
    <row r="49" spans="1:25" ht="12.75" customHeight="1">
      <c r="A49" s="146" t="str">
        <f>'t1'!A48</f>
        <v>CONTRATTISTI (a)</v>
      </c>
      <c r="B49" s="181" t="str">
        <f>'t1'!B48</f>
        <v>000061</v>
      </c>
      <c r="C49" s="184"/>
      <c r="D49" s="188"/>
      <c r="E49" s="184"/>
      <c r="F49" s="188"/>
      <c r="G49" s="184"/>
      <c r="H49" s="188"/>
      <c r="I49" s="184"/>
      <c r="J49" s="188"/>
      <c r="K49" s="379"/>
      <c r="L49" s="183"/>
      <c r="M49" s="184"/>
      <c r="N49" s="188"/>
      <c r="O49" s="189"/>
      <c r="P49" s="188"/>
      <c r="Q49" s="189"/>
      <c r="R49" s="188"/>
      <c r="S49" s="317">
        <f t="shared" si="0"/>
        <v>0</v>
      </c>
      <c r="T49" s="318">
        <f t="shared" si="1"/>
        <v>0</v>
      </c>
      <c r="U49" s="509">
        <f>'t1'!N48</f>
        <v>0</v>
      </c>
      <c r="V49"/>
      <c r="W49"/>
      <c r="X49"/>
      <c r="Y49"/>
    </row>
    <row r="50" spans="1:25" ht="12.75" customHeight="1" thickBot="1">
      <c r="A50" s="146" t="str">
        <f>'t1'!A49</f>
        <v>COLLABORATORE A T.D. ART. 90 TUEL (b)</v>
      </c>
      <c r="B50" s="181" t="str">
        <f>'t1'!B49</f>
        <v>000096</v>
      </c>
      <c r="C50" s="184"/>
      <c r="D50" s="188"/>
      <c r="E50" s="184"/>
      <c r="F50" s="188"/>
      <c r="G50" s="184"/>
      <c r="H50" s="188"/>
      <c r="I50" s="184"/>
      <c r="J50" s="188"/>
      <c r="K50" s="379"/>
      <c r="L50" s="183"/>
      <c r="M50" s="184"/>
      <c r="N50" s="188"/>
      <c r="O50" s="189"/>
      <c r="P50" s="188"/>
      <c r="Q50" s="189"/>
      <c r="R50" s="188"/>
      <c r="S50" s="317">
        <f t="shared" si="0"/>
        <v>0</v>
      </c>
      <c r="T50" s="318">
        <f t="shared" si="1"/>
        <v>0</v>
      </c>
      <c r="U50" s="509">
        <f>'t1'!N49</f>
        <v>0</v>
      </c>
      <c r="V50"/>
      <c r="W50"/>
      <c r="X50"/>
      <c r="Y50"/>
    </row>
    <row r="51" spans="1:25" ht="13.5" customHeight="1" thickBot="1" thickTop="1">
      <c r="A51" s="246" t="s">
        <v>35</v>
      </c>
      <c r="B51" s="99"/>
      <c r="C51" s="319">
        <f aca="true" t="shared" si="2" ref="C51:T51">SUM(C7:C50)</f>
        <v>0</v>
      </c>
      <c r="D51" s="320">
        <f t="shared" si="2"/>
        <v>0</v>
      </c>
      <c r="E51" s="319">
        <f t="shared" si="2"/>
        <v>0</v>
      </c>
      <c r="F51" s="320">
        <f t="shared" si="2"/>
        <v>1</v>
      </c>
      <c r="G51" s="319">
        <f>SUM(G7:G50)</f>
        <v>0</v>
      </c>
      <c r="H51" s="320">
        <f>SUM(H7:H50)</f>
        <v>0</v>
      </c>
      <c r="I51" s="319">
        <f t="shared" si="2"/>
        <v>1</v>
      </c>
      <c r="J51" s="320">
        <f t="shared" si="2"/>
        <v>0</v>
      </c>
      <c r="K51" s="319">
        <f>SUM(K7:K50)</f>
        <v>0</v>
      </c>
      <c r="L51" s="378">
        <f>SUM(L7:L50)</f>
        <v>0</v>
      </c>
      <c r="M51" s="319">
        <f t="shared" si="2"/>
        <v>0</v>
      </c>
      <c r="N51" s="320">
        <f t="shared" si="2"/>
        <v>0</v>
      </c>
      <c r="O51" s="319">
        <f>SUM(O7:O50)</f>
        <v>0</v>
      </c>
      <c r="P51" s="320">
        <f>SUM(P7:P50)</f>
        <v>0</v>
      </c>
      <c r="Q51" s="319">
        <f t="shared" si="2"/>
        <v>0</v>
      </c>
      <c r="R51" s="320">
        <f t="shared" si="2"/>
        <v>0</v>
      </c>
      <c r="S51" s="319">
        <f t="shared" si="2"/>
        <v>1</v>
      </c>
      <c r="T51" s="388">
        <f t="shared" si="2"/>
        <v>1</v>
      </c>
      <c r="V51"/>
      <c r="W51"/>
      <c r="X51"/>
      <c r="Y51"/>
    </row>
    <row r="52" ht="18.75" customHeight="1">
      <c r="A52" s="91" t="s">
        <v>62</v>
      </c>
    </row>
    <row r="53" spans="1:14" ht="11.25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ht="11.25">
      <c r="A54" s="25" t="str">
        <f>'t1'!$A$202</f>
        <v>(b) cfr." istruzioni generali e specifiche di comparto" e "glossario"</v>
      </c>
    </row>
  </sheetData>
  <sheetProtection password="EA98" sheet="1" formatColumns="0" selectLockedCells="1"/>
  <mergeCells count="20">
    <mergeCell ref="M4:N4"/>
    <mergeCell ref="M5:N5"/>
    <mergeCell ref="K4:L4"/>
    <mergeCell ref="Q5:R5"/>
    <mergeCell ref="C4:D4"/>
    <mergeCell ref="E4:F4"/>
    <mergeCell ref="I4:J4"/>
    <mergeCell ref="Q4:R4"/>
    <mergeCell ref="O4:P4"/>
    <mergeCell ref="O5:P5"/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conditionalFormatting sqref="A7:T50">
    <cfRule type="expression" priority="1" dxfId="0" stopIfTrue="1">
      <formula>$U7&gt;0</formula>
    </cfRule>
  </conditionalFormatting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W55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43" style="80" customWidth="1"/>
    <col min="2" max="2" width="10.66015625" style="90" customWidth="1"/>
    <col min="3" max="8" width="10.83203125" style="80" customWidth="1"/>
    <col min="9" max="12" width="11.16015625" style="80" customWidth="1"/>
    <col min="13" max="20" width="10.33203125" style="80" customWidth="1"/>
    <col min="21" max="22" width="10.83203125" style="80" customWidth="1"/>
    <col min="23" max="23" width="5.83203125" style="80" hidden="1" customWidth="1"/>
    <col min="24" max="16384" width="10.66015625" style="80" customWidth="1"/>
  </cols>
  <sheetData>
    <row r="1" spans="1:23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274"/>
      <c r="R1" s="274"/>
      <c r="S1" s="274"/>
      <c r="T1" s="274"/>
      <c r="U1" s="3"/>
      <c r="V1" s="263"/>
      <c r="W1"/>
    </row>
    <row r="2" spans="1:22" ht="30" customHeight="1" thickBot="1">
      <c r="A2" s="76"/>
      <c r="B2" s="77"/>
      <c r="C2" s="78"/>
      <c r="D2" s="79"/>
      <c r="E2" s="79"/>
      <c r="F2" s="79"/>
      <c r="G2" s="78"/>
      <c r="H2" s="78"/>
      <c r="I2" s="78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</row>
    <row r="3" spans="1:22" ht="15" customHeight="1" thickBot="1">
      <c r="A3" s="81"/>
      <c r="B3" s="82"/>
      <c r="C3" s="83" t="s">
        <v>137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1:22" ht="37.5" customHeight="1" thickTop="1">
      <c r="A4" s="227" t="s">
        <v>86</v>
      </c>
      <c r="B4" s="86" t="s">
        <v>31</v>
      </c>
      <c r="C4" s="627" t="s">
        <v>278</v>
      </c>
      <c r="D4" s="608"/>
      <c r="E4" s="627" t="s">
        <v>60</v>
      </c>
      <c r="F4" s="608"/>
      <c r="G4" s="625" t="s">
        <v>25</v>
      </c>
      <c r="H4" s="626"/>
      <c r="I4" s="625" t="s">
        <v>236</v>
      </c>
      <c r="J4" s="626"/>
      <c r="K4" s="625" t="s">
        <v>237</v>
      </c>
      <c r="L4" s="626"/>
      <c r="M4" s="625" t="s">
        <v>240</v>
      </c>
      <c r="N4" s="626"/>
      <c r="O4" s="625" t="s">
        <v>241</v>
      </c>
      <c r="P4" s="629"/>
      <c r="Q4" s="627" t="s">
        <v>458</v>
      </c>
      <c r="R4" s="628"/>
      <c r="S4" s="625" t="s">
        <v>459</v>
      </c>
      <c r="T4" s="629"/>
      <c r="U4" s="632" t="s">
        <v>35</v>
      </c>
      <c r="V4" s="633"/>
    </row>
    <row r="5" spans="1:22" ht="11.25">
      <c r="A5" s="519" t="s">
        <v>469</v>
      </c>
      <c r="B5" s="86"/>
      <c r="C5" s="623" t="s">
        <v>285</v>
      </c>
      <c r="D5" s="624"/>
      <c r="E5" s="623" t="s">
        <v>286</v>
      </c>
      <c r="F5" s="624"/>
      <c r="G5" s="623" t="s">
        <v>287</v>
      </c>
      <c r="H5" s="624"/>
      <c r="I5" s="623" t="s">
        <v>288</v>
      </c>
      <c r="J5" s="624"/>
      <c r="K5" s="623" t="s">
        <v>289</v>
      </c>
      <c r="L5" s="624"/>
      <c r="M5" s="623" t="s">
        <v>290</v>
      </c>
      <c r="N5" s="624"/>
      <c r="O5" s="623" t="s">
        <v>291</v>
      </c>
      <c r="P5" s="624"/>
      <c r="Q5" s="623" t="s">
        <v>460</v>
      </c>
      <c r="R5" s="624"/>
      <c r="S5" s="623" t="s">
        <v>461</v>
      </c>
      <c r="T5" s="624"/>
      <c r="U5" s="630"/>
      <c r="V5" s="631"/>
    </row>
    <row r="6" spans="1:22" ht="12" thickBot="1">
      <c r="A6" s="518"/>
      <c r="B6" s="87"/>
      <c r="C6" s="443" t="s">
        <v>33</v>
      </c>
      <c r="D6" s="444" t="s">
        <v>34</v>
      </c>
      <c r="E6" s="443" t="s">
        <v>33</v>
      </c>
      <c r="F6" s="444" t="s">
        <v>34</v>
      </c>
      <c r="G6" s="443" t="s">
        <v>33</v>
      </c>
      <c r="H6" s="444" t="s">
        <v>34</v>
      </c>
      <c r="I6" s="443" t="s">
        <v>33</v>
      </c>
      <c r="J6" s="444" t="s">
        <v>34</v>
      </c>
      <c r="K6" s="443" t="s">
        <v>33</v>
      </c>
      <c r="L6" s="444" t="s">
        <v>34</v>
      </c>
      <c r="M6" s="443" t="s">
        <v>33</v>
      </c>
      <c r="N6" s="444" t="s">
        <v>34</v>
      </c>
      <c r="O6" s="443" t="s">
        <v>33</v>
      </c>
      <c r="P6" s="444" t="s">
        <v>34</v>
      </c>
      <c r="Q6" s="443" t="s">
        <v>33</v>
      </c>
      <c r="R6" s="444" t="s">
        <v>34</v>
      </c>
      <c r="S6" s="443" t="s">
        <v>33</v>
      </c>
      <c r="T6" s="444" t="s">
        <v>34</v>
      </c>
      <c r="U6" s="443" t="s">
        <v>33</v>
      </c>
      <c r="V6" s="445" t="s">
        <v>34</v>
      </c>
    </row>
    <row r="7" spans="1:23" ht="12" customHeight="1" thickTop="1">
      <c r="A7" s="146" t="str">
        <f>'t1'!A6</f>
        <v>SEGRETARIO A</v>
      </c>
      <c r="B7" s="181" t="str">
        <f>'t1'!B6</f>
        <v>0D0102</v>
      </c>
      <c r="C7" s="479"/>
      <c r="D7" s="480"/>
      <c r="E7" s="479"/>
      <c r="F7" s="481"/>
      <c r="G7" s="479"/>
      <c r="H7" s="481"/>
      <c r="I7" s="479"/>
      <c r="J7" s="480"/>
      <c r="K7" s="481"/>
      <c r="L7" s="480"/>
      <c r="M7" s="481"/>
      <c r="N7" s="480"/>
      <c r="O7" s="482"/>
      <c r="P7" s="480"/>
      <c r="Q7" s="481"/>
      <c r="R7" s="480"/>
      <c r="S7" s="481"/>
      <c r="T7" s="480"/>
      <c r="U7" s="321">
        <f>SUM(C7,E7,G7,I7,K7,M7,O7,Q7,S7)</f>
        <v>0</v>
      </c>
      <c r="V7" s="322">
        <f>SUM(D7,F7,H7,J7,L7,N7,P7,R7,T7)</f>
        <v>0</v>
      </c>
      <c r="W7" s="510">
        <f>'t1'!N6</f>
        <v>0</v>
      </c>
    </row>
    <row r="8" spans="1:23" ht="12" customHeight="1">
      <c r="A8" s="146" t="str">
        <f>'t1'!A7</f>
        <v>SEGRETARIO B</v>
      </c>
      <c r="B8" s="181" t="str">
        <f>'t1'!B7</f>
        <v>0D0103</v>
      </c>
      <c r="C8" s="479"/>
      <c r="D8" s="480"/>
      <c r="E8" s="479"/>
      <c r="F8" s="481"/>
      <c r="G8" s="479"/>
      <c r="H8" s="481"/>
      <c r="I8" s="479"/>
      <c r="J8" s="480"/>
      <c r="K8" s="481"/>
      <c r="L8" s="480"/>
      <c r="M8" s="481"/>
      <c r="N8" s="480"/>
      <c r="O8" s="482"/>
      <c r="P8" s="480"/>
      <c r="Q8" s="481"/>
      <c r="R8" s="480"/>
      <c r="S8" s="481"/>
      <c r="T8" s="480"/>
      <c r="U8" s="321">
        <f aca="true" t="shared" si="0" ref="U8:U50">SUM(C8,E8,G8,I8,K8,M8,O8,Q8,S8)</f>
        <v>0</v>
      </c>
      <c r="V8" s="322">
        <f aca="true" t="shared" si="1" ref="V8:V50">SUM(D8,F8,H8,J8,L8,N8,P8,R8,T8)</f>
        <v>0</v>
      </c>
      <c r="W8" s="510">
        <f>'t1'!N7</f>
        <v>0</v>
      </c>
    </row>
    <row r="9" spans="1:23" ht="12" customHeight="1">
      <c r="A9" s="146" t="str">
        <f>'t1'!A8</f>
        <v>SEGRETARIO C</v>
      </c>
      <c r="B9" s="181" t="str">
        <f>'t1'!B8</f>
        <v>0D0485</v>
      </c>
      <c r="C9" s="479"/>
      <c r="D9" s="480"/>
      <c r="E9" s="479"/>
      <c r="F9" s="481"/>
      <c r="G9" s="479"/>
      <c r="H9" s="481"/>
      <c r="I9" s="479"/>
      <c r="J9" s="480"/>
      <c r="K9" s="481"/>
      <c r="L9" s="480"/>
      <c r="M9" s="481"/>
      <c r="N9" s="480"/>
      <c r="O9" s="482"/>
      <c r="P9" s="480"/>
      <c r="Q9" s="481"/>
      <c r="R9" s="480"/>
      <c r="S9" s="481"/>
      <c r="T9" s="480"/>
      <c r="U9" s="321">
        <f t="shared" si="0"/>
        <v>0</v>
      </c>
      <c r="V9" s="322">
        <f t="shared" si="1"/>
        <v>0</v>
      </c>
      <c r="W9" s="510">
        <f>'t1'!N8</f>
        <v>0</v>
      </c>
    </row>
    <row r="10" spans="1:23" ht="12" customHeight="1">
      <c r="A10" s="146" t="str">
        <f>'t1'!A9</f>
        <v>SEGRETARIO GENERALE CCIAA</v>
      </c>
      <c r="B10" s="181" t="str">
        <f>'t1'!B9</f>
        <v>0D0104</v>
      </c>
      <c r="C10" s="479"/>
      <c r="D10" s="480"/>
      <c r="E10" s="479"/>
      <c r="F10" s="481"/>
      <c r="G10" s="479"/>
      <c r="H10" s="481"/>
      <c r="I10" s="479"/>
      <c r="J10" s="480"/>
      <c r="K10" s="481"/>
      <c r="L10" s="480"/>
      <c r="M10" s="481"/>
      <c r="N10" s="480"/>
      <c r="O10" s="482"/>
      <c r="P10" s="480"/>
      <c r="Q10" s="481"/>
      <c r="R10" s="480"/>
      <c r="S10" s="481"/>
      <c r="T10" s="480"/>
      <c r="U10" s="321">
        <f t="shared" si="0"/>
        <v>0</v>
      </c>
      <c r="V10" s="322">
        <f t="shared" si="1"/>
        <v>0</v>
      </c>
      <c r="W10" s="510">
        <f>'t1'!N9</f>
        <v>1</v>
      </c>
    </row>
    <row r="11" spans="1:23" ht="12" customHeight="1">
      <c r="A11" s="146" t="str">
        <f>'t1'!A10</f>
        <v>DIRETTORE  GENERALE</v>
      </c>
      <c r="B11" s="181" t="str">
        <f>'t1'!B10</f>
        <v>0D0097</v>
      </c>
      <c r="C11" s="479"/>
      <c r="D11" s="480"/>
      <c r="E11" s="479"/>
      <c r="F11" s="481"/>
      <c r="G11" s="479"/>
      <c r="H11" s="481"/>
      <c r="I11" s="479"/>
      <c r="J11" s="480"/>
      <c r="K11" s="481"/>
      <c r="L11" s="480"/>
      <c r="M11" s="481"/>
      <c r="N11" s="480"/>
      <c r="O11" s="482"/>
      <c r="P11" s="480"/>
      <c r="Q11" s="481"/>
      <c r="R11" s="480"/>
      <c r="S11" s="481"/>
      <c r="T11" s="480"/>
      <c r="U11" s="321">
        <f t="shared" si="0"/>
        <v>0</v>
      </c>
      <c r="V11" s="322">
        <f t="shared" si="1"/>
        <v>0</v>
      </c>
      <c r="W11" s="510">
        <f>'t1'!N10</f>
        <v>0</v>
      </c>
    </row>
    <row r="12" spans="1:23" ht="12" customHeight="1">
      <c r="A12" s="146" t="str">
        <f>'t1'!A11</f>
        <v>DIRIGENTE FUORI D.O. art.110 c.2 TUEL</v>
      </c>
      <c r="B12" s="181" t="str">
        <f>'t1'!B11</f>
        <v>0D0098</v>
      </c>
      <c r="C12" s="479"/>
      <c r="D12" s="480"/>
      <c r="E12" s="479"/>
      <c r="F12" s="481"/>
      <c r="G12" s="479"/>
      <c r="H12" s="481"/>
      <c r="I12" s="479"/>
      <c r="J12" s="480"/>
      <c r="K12" s="481"/>
      <c r="L12" s="480"/>
      <c r="M12" s="481"/>
      <c r="N12" s="480"/>
      <c r="O12" s="482"/>
      <c r="P12" s="480"/>
      <c r="Q12" s="481"/>
      <c r="R12" s="480"/>
      <c r="S12" s="481"/>
      <c r="T12" s="480"/>
      <c r="U12" s="321">
        <f t="shared" si="0"/>
        <v>0</v>
      </c>
      <c r="V12" s="322">
        <f t="shared" si="1"/>
        <v>0</v>
      </c>
      <c r="W12" s="510">
        <f>'t1'!N11</f>
        <v>0</v>
      </c>
    </row>
    <row r="13" spans="1:23" ht="12" customHeight="1">
      <c r="A13" s="146" t="str">
        <f>'t1'!A12</f>
        <v>ALTE SPECIALIZZ. FUORI D.O.art.110 c.2 TUEL</v>
      </c>
      <c r="B13" s="181" t="str">
        <f>'t1'!B12</f>
        <v>0D0095</v>
      </c>
      <c r="C13" s="479"/>
      <c r="D13" s="480"/>
      <c r="E13" s="479"/>
      <c r="F13" s="481"/>
      <c r="G13" s="479"/>
      <c r="H13" s="481"/>
      <c r="I13" s="479"/>
      <c r="J13" s="480"/>
      <c r="K13" s="481"/>
      <c r="L13" s="480"/>
      <c r="M13" s="481"/>
      <c r="N13" s="480"/>
      <c r="O13" s="482"/>
      <c r="P13" s="480"/>
      <c r="Q13" s="481"/>
      <c r="R13" s="480"/>
      <c r="S13" s="481"/>
      <c r="T13" s="480"/>
      <c r="U13" s="321">
        <f t="shared" si="0"/>
        <v>0</v>
      </c>
      <c r="V13" s="322">
        <f t="shared" si="1"/>
        <v>0</v>
      </c>
      <c r="W13" s="510">
        <f>'t1'!N12</f>
        <v>0</v>
      </c>
    </row>
    <row r="14" spans="1:23" ht="12" customHeight="1">
      <c r="A14" s="146" t="str">
        <f>'t1'!A13</f>
        <v>DIRIGENTE A TEMPO INDETERMINATO</v>
      </c>
      <c r="B14" s="181" t="str">
        <f>'t1'!B13</f>
        <v>0D0164</v>
      </c>
      <c r="C14" s="479"/>
      <c r="D14" s="480"/>
      <c r="E14" s="479"/>
      <c r="F14" s="481"/>
      <c r="G14" s="479"/>
      <c r="H14" s="481"/>
      <c r="I14" s="479"/>
      <c r="J14" s="480"/>
      <c r="K14" s="481"/>
      <c r="L14" s="480"/>
      <c r="M14" s="481"/>
      <c r="N14" s="480"/>
      <c r="O14" s="482"/>
      <c r="P14" s="480"/>
      <c r="Q14" s="481"/>
      <c r="R14" s="480"/>
      <c r="S14" s="481"/>
      <c r="T14" s="480"/>
      <c r="U14" s="321">
        <f t="shared" si="0"/>
        <v>0</v>
      </c>
      <c r="V14" s="322">
        <f t="shared" si="1"/>
        <v>0</v>
      </c>
      <c r="W14" s="510">
        <f>'t1'!N13</f>
        <v>1</v>
      </c>
    </row>
    <row r="15" spans="1:23" ht="12" customHeight="1">
      <c r="A15" s="146" t="str">
        <f>'t1'!A14</f>
        <v>DIRIGENTE A TEMPO DET.TO  ART.110 C.1 TUEL</v>
      </c>
      <c r="B15" s="181" t="str">
        <f>'t1'!B14</f>
        <v>0D0165</v>
      </c>
      <c r="C15" s="479"/>
      <c r="D15" s="480"/>
      <c r="E15" s="479"/>
      <c r="F15" s="481"/>
      <c r="G15" s="479"/>
      <c r="H15" s="481"/>
      <c r="I15" s="479"/>
      <c r="J15" s="480"/>
      <c r="K15" s="481"/>
      <c r="L15" s="480"/>
      <c r="M15" s="481"/>
      <c r="N15" s="480"/>
      <c r="O15" s="482"/>
      <c r="P15" s="480"/>
      <c r="Q15" s="481"/>
      <c r="R15" s="480"/>
      <c r="S15" s="481"/>
      <c r="T15" s="480"/>
      <c r="U15" s="321">
        <f t="shared" si="0"/>
        <v>0</v>
      </c>
      <c r="V15" s="322">
        <f t="shared" si="1"/>
        <v>0</v>
      </c>
      <c r="W15" s="510">
        <f>'t1'!N14</f>
        <v>0</v>
      </c>
    </row>
    <row r="16" spans="1:23" ht="12" customHeight="1">
      <c r="A16" s="146" t="str">
        <f>'t1'!A15</f>
        <v>ALTE SPECIALIZZ. IN D.O. art.110 c.1 TUEL</v>
      </c>
      <c r="B16" s="181" t="str">
        <f>'t1'!B15</f>
        <v>0D0I95</v>
      </c>
      <c r="C16" s="479"/>
      <c r="D16" s="480"/>
      <c r="E16" s="479"/>
      <c r="F16" s="481"/>
      <c r="G16" s="479"/>
      <c r="H16" s="481"/>
      <c r="I16" s="479"/>
      <c r="J16" s="480"/>
      <c r="K16" s="481"/>
      <c r="L16" s="480"/>
      <c r="M16" s="481"/>
      <c r="N16" s="480"/>
      <c r="O16" s="482"/>
      <c r="P16" s="480"/>
      <c r="Q16" s="481"/>
      <c r="R16" s="480"/>
      <c r="S16" s="481"/>
      <c r="T16" s="480"/>
      <c r="U16" s="321">
        <f t="shared" si="0"/>
        <v>0</v>
      </c>
      <c r="V16" s="322">
        <f t="shared" si="1"/>
        <v>0</v>
      </c>
      <c r="W16" s="510">
        <f>'t1'!N15</f>
        <v>0</v>
      </c>
    </row>
    <row r="17" spans="1:23" ht="12" customHeight="1">
      <c r="A17" s="146" t="str">
        <f>'t1'!A16</f>
        <v>POSIZ. ECON. D6 - PROFILI ACCESSO D3</v>
      </c>
      <c r="B17" s="181" t="str">
        <f>'t1'!B16</f>
        <v>0D6A00</v>
      </c>
      <c r="C17" s="479"/>
      <c r="D17" s="480"/>
      <c r="E17" s="479"/>
      <c r="F17" s="481"/>
      <c r="G17" s="479"/>
      <c r="H17" s="481"/>
      <c r="I17" s="479"/>
      <c r="J17" s="480"/>
      <c r="K17" s="481"/>
      <c r="L17" s="480"/>
      <c r="M17" s="481"/>
      <c r="N17" s="480"/>
      <c r="O17" s="482"/>
      <c r="P17" s="480"/>
      <c r="Q17" s="481"/>
      <c r="R17" s="480"/>
      <c r="S17" s="481"/>
      <c r="T17" s="480"/>
      <c r="U17" s="321">
        <f t="shared" si="0"/>
        <v>0</v>
      </c>
      <c r="V17" s="322">
        <f t="shared" si="1"/>
        <v>0</v>
      </c>
      <c r="W17" s="510">
        <f>'t1'!N16</f>
        <v>1</v>
      </c>
    </row>
    <row r="18" spans="1:23" ht="12" customHeight="1">
      <c r="A18" s="146" t="str">
        <f>'t1'!A17</f>
        <v>POSIZ. ECON. D6 - PROFILO ACCESSO D1</v>
      </c>
      <c r="B18" s="181" t="str">
        <f>'t1'!B17</f>
        <v>0D6000</v>
      </c>
      <c r="C18" s="479"/>
      <c r="D18" s="480"/>
      <c r="E18" s="479"/>
      <c r="F18" s="481"/>
      <c r="G18" s="479"/>
      <c r="H18" s="481"/>
      <c r="I18" s="479"/>
      <c r="J18" s="480"/>
      <c r="K18" s="481"/>
      <c r="L18" s="480"/>
      <c r="M18" s="481"/>
      <c r="N18" s="480"/>
      <c r="O18" s="482"/>
      <c r="P18" s="480"/>
      <c r="Q18" s="481"/>
      <c r="R18" s="480"/>
      <c r="S18" s="481"/>
      <c r="T18" s="480"/>
      <c r="U18" s="321">
        <f t="shared" si="0"/>
        <v>0</v>
      </c>
      <c r="V18" s="322">
        <f t="shared" si="1"/>
        <v>0</v>
      </c>
      <c r="W18" s="510">
        <f>'t1'!N17</f>
        <v>1</v>
      </c>
    </row>
    <row r="19" spans="1:23" ht="12" customHeight="1">
      <c r="A19" s="146" t="str">
        <f>'t1'!A18</f>
        <v>POSIZ. ECON. D5 PROFILI ACCESSO D3</v>
      </c>
      <c r="B19" s="181" t="str">
        <f>'t1'!B18</f>
        <v>052486</v>
      </c>
      <c r="C19" s="479"/>
      <c r="D19" s="480"/>
      <c r="E19" s="479"/>
      <c r="F19" s="481"/>
      <c r="G19" s="479"/>
      <c r="H19" s="481"/>
      <c r="I19" s="479"/>
      <c r="J19" s="480"/>
      <c r="K19" s="481"/>
      <c r="L19" s="480"/>
      <c r="M19" s="481"/>
      <c r="N19" s="480"/>
      <c r="O19" s="482"/>
      <c r="P19" s="480"/>
      <c r="Q19" s="481"/>
      <c r="R19" s="480"/>
      <c r="S19" s="481"/>
      <c r="T19" s="480"/>
      <c r="U19" s="321">
        <f t="shared" si="0"/>
        <v>0</v>
      </c>
      <c r="V19" s="322">
        <f t="shared" si="1"/>
        <v>0</v>
      </c>
      <c r="W19" s="510">
        <f>'t1'!N18</f>
        <v>1</v>
      </c>
    </row>
    <row r="20" spans="1:23" ht="12" customHeight="1">
      <c r="A20" s="146" t="str">
        <f>'t1'!A19</f>
        <v>POSIZ. ECON. D5 PROFILI ACCESSO D1</v>
      </c>
      <c r="B20" s="181" t="str">
        <f>'t1'!B19</f>
        <v>052487</v>
      </c>
      <c r="C20" s="479"/>
      <c r="D20" s="480"/>
      <c r="E20" s="479"/>
      <c r="F20" s="481"/>
      <c r="G20" s="479"/>
      <c r="H20" s="481"/>
      <c r="I20" s="479"/>
      <c r="J20" s="480"/>
      <c r="K20" s="481"/>
      <c r="L20" s="480"/>
      <c r="M20" s="481"/>
      <c r="N20" s="480"/>
      <c r="O20" s="482"/>
      <c r="P20" s="480"/>
      <c r="Q20" s="481"/>
      <c r="R20" s="480"/>
      <c r="S20" s="481"/>
      <c r="T20" s="480"/>
      <c r="U20" s="321">
        <f t="shared" si="0"/>
        <v>0</v>
      </c>
      <c r="V20" s="322">
        <f t="shared" si="1"/>
        <v>0</v>
      </c>
      <c r="W20" s="510">
        <f>'t1'!N19</f>
        <v>0</v>
      </c>
    </row>
    <row r="21" spans="1:23" ht="12" customHeight="1">
      <c r="A21" s="146" t="str">
        <f>'t1'!A20</f>
        <v>POSIZ. ECON. D4 PROFILI ACCESSO D3</v>
      </c>
      <c r="B21" s="181" t="str">
        <f>'t1'!B20</f>
        <v>051488</v>
      </c>
      <c r="C21" s="479"/>
      <c r="D21" s="480"/>
      <c r="E21" s="479"/>
      <c r="F21" s="481"/>
      <c r="G21" s="479"/>
      <c r="H21" s="481"/>
      <c r="I21" s="479"/>
      <c r="J21" s="480"/>
      <c r="K21" s="481"/>
      <c r="L21" s="480"/>
      <c r="M21" s="481"/>
      <c r="N21" s="480"/>
      <c r="O21" s="482"/>
      <c r="P21" s="480"/>
      <c r="Q21" s="481"/>
      <c r="R21" s="480"/>
      <c r="S21" s="481"/>
      <c r="T21" s="480"/>
      <c r="U21" s="321">
        <f t="shared" si="0"/>
        <v>0</v>
      </c>
      <c r="V21" s="322">
        <f t="shared" si="1"/>
        <v>0</v>
      </c>
      <c r="W21" s="510">
        <f>'t1'!N20</f>
        <v>0</v>
      </c>
    </row>
    <row r="22" spans="1:23" ht="12" customHeight="1">
      <c r="A22" s="146" t="str">
        <f>'t1'!A21</f>
        <v>POSIZ. ECON. D4 PROFILI ACCESSO D1</v>
      </c>
      <c r="B22" s="181" t="str">
        <f>'t1'!B21</f>
        <v>051489</v>
      </c>
      <c r="C22" s="479"/>
      <c r="D22" s="480"/>
      <c r="E22" s="479"/>
      <c r="F22" s="481"/>
      <c r="G22" s="479"/>
      <c r="H22" s="481"/>
      <c r="I22" s="479"/>
      <c r="J22" s="480"/>
      <c r="K22" s="481"/>
      <c r="L22" s="480"/>
      <c r="M22" s="481"/>
      <c r="N22" s="480"/>
      <c r="O22" s="482"/>
      <c r="P22" s="480"/>
      <c r="Q22" s="481"/>
      <c r="R22" s="480"/>
      <c r="S22" s="481"/>
      <c r="T22" s="480"/>
      <c r="U22" s="321">
        <f t="shared" si="0"/>
        <v>0</v>
      </c>
      <c r="V22" s="322">
        <f t="shared" si="1"/>
        <v>0</v>
      </c>
      <c r="W22" s="510">
        <f>'t1'!N21</f>
        <v>1</v>
      </c>
    </row>
    <row r="23" spans="1:23" ht="12" customHeight="1">
      <c r="A23" s="146" t="str">
        <f>'t1'!A22</f>
        <v>POSIZIONE ECONOMICA DI ACCESSO D3</v>
      </c>
      <c r="B23" s="181" t="str">
        <f>'t1'!B22</f>
        <v>058000</v>
      </c>
      <c r="C23" s="479"/>
      <c r="D23" s="480"/>
      <c r="E23" s="479"/>
      <c r="F23" s="481"/>
      <c r="G23" s="479"/>
      <c r="H23" s="481"/>
      <c r="I23" s="479"/>
      <c r="J23" s="480"/>
      <c r="K23" s="481"/>
      <c r="L23" s="480"/>
      <c r="M23" s="481"/>
      <c r="N23" s="480"/>
      <c r="O23" s="482"/>
      <c r="P23" s="480"/>
      <c r="Q23" s="481"/>
      <c r="R23" s="480"/>
      <c r="S23" s="481"/>
      <c r="T23" s="480"/>
      <c r="U23" s="321">
        <f t="shared" si="0"/>
        <v>0</v>
      </c>
      <c r="V23" s="322">
        <f t="shared" si="1"/>
        <v>0</v>
      </c>
      <c r="W23" s="510">
        <f>'t1'!N22</f>
        <v>0</v>
      </c>
    </row>
    <row r="24" spans="1:23" ht="12" customHeight="1">
      <c r="A24" s="146" t="str">
        <f>'t1'!A23</f>
        <v>POSIZIONE ECONOMICA D3</v>
      </c>
      <c r="B24" s="181" t="str">
        <f>'t1'!B23</f>
        <v>050000</v>
      </c>
      <c r="C24" s="479"/>
      <c r="D24" s="480"/>
      <c r="E24" s="479"/>
      <c r="F24" s="481"/>
      <c r="G24" s="479"/>
      <c r="H24" s="481"/>
      <c r="I24" s="479"/>
      <c r="J24" s="480"/>
      <c r="K24" s="481"/>
      <c r="L24" s="480"/>
      <c r="M24" s="481"/>
      <c r="N24" s="480"/>
      <c r="O24" s="482"/>
      <c r="P24" s="480"/>
      <c r="Q24" s="481"/>
      <c r="R24" s="480"/>
      <c r="S24" s="481"/>
      <c r="T24" s="480"/>
      <c r="U24" s="321">
        <f t="shared" si="0"/>
        <v>0</v>
      </c>
      <c r="V24" s="322">
        <f t="shared" si="1"/>
        <v>0</v>
      </c>
      <c r="W24" s="510">
        <f>'t1'!N23</f>
        <v>1</v>
      </c>
    </row>
    <row r="25" spans="1:23" ht="12" customHeight="1">
      <c r="A25" s="146" t="str">
        <f>'t1'!A24</f>
        <v>POSIZIONE ECONOMICA D2</v>
      </c>
      <c r="B25" s="181" t="str">
        <f>'t1'!B24</f>
        <v>049000</v>
      </c>
      <c r="C25" s="479"/>
      <c r="D25" s="480"/>
      <c r="E25" s="479"/>
      <c r="F25" s="481"/>
      <c r="G25" s="479"/>
      <c r="H25" s="481"/>
      <c r="I25" s="479"/>
      <c r="J25" s="480"/>
      <c r="K25" s="481"/>
      <c r="L25" s="480"/>
      <c r="M25" s="481"/>
      <c r="N25" s="480"/>
      <c r="O25" s="482"/>
      <c r="P25" s="480"/>
      <c r="Q25" s="481"/>
      <c r="R25" s="480"/>
      <c r="S25" s="481"/>
      <c r="T25" s="480"/>
      <c r="U25" s="321">
        <f t="shared" si="0"/>
        <v>0</v>
      </c>
      <c r="V25" s="322">
        <f t="shared" si="1"/>
        <v>0</v>
      </c>
      <c r="W25" s="510">
        <f>'t1'!N24</f>
        <v>1</v>
      </c>
    </row>
    <row r="26" spans="1:23" ht="12" customHeight="1">
      <c r="A26" s="146" t="str">
        <f>'t1'!A25</f>
        <v>POSIZIONE ECONOMICA DI ACCESSO D1</v>
      </c>
      <c r="B26" s="181" t="str">
        <f>'t1'!B25</f>
        <v>057000</v>
      </c>
      <c r="C26" s="479"/>
      <c r="D26" s="480"/>
      <c r="E26" s="479"/>
      <c r="F26" s="481"/>
      <c r="G26" s="479"/>
      <c r="H26" s="481"/>
      <c r="I26" s="479"/>
      <c r="J26" s="480"/>
      <c r="K26" s="481"/>
      <c r="L26" s="480"/>
      <c r="M26" s="481"/>
      <c r="N26" s="480"/>
      <c r="O26" s="482"/>
      <c r="P26" s="480"/>
      <c r="Q26" s="481"/>
      <c r="R26" s="480"/>
      <c r="S26" s="481"/>
      <c r="T26" s="480"/>
      <c r="U26" s="321">
        <f t="shared" si="0"/>
        <v>0</v>
      </c>
      <c r="V26" s="322">
        <f t="shared" si="1"/>
        <v>0</v>
      </c>
      <c r="W26" s="510">
        <f>'t1'!N25</f>
        <v>1</v>
      </c>
    </row>
    <row r="27" spans="1:23" ht="12" customHeight="1">
      <c r="A27" s="146" t="str">
        <f>'t1'!A26</f>
        <v>POSIZIONE ECONOMICA C5</v>
      </c>
      <c r="B27" s="181" t="str">
        <f>'t1'!B26</f>
        <v>046000</v>
      </c>
      <c r="C27" s="479"/>
      <c r="D27" s="480"/>
      <c r="E27" s="479"/>
      <c r="F27" s="481"/>
      <c r="G27" s="479"/>
      <c r="H27" s="481"/>
      <c r="I27" s="479"/>
      <c r="J27" s="480"/>
      <c r="K27" s="481"/>
      <c r="L27" s="480"/>
      <c r="M27" s="481"/>
      <c r="N27" s="480"/>
      <c r="O27" s="482"/>
      <c r="P27" s="480"/>
      <c r="Q27" s="481"/>
      <c r="R27" s="480"/>
      <c r="S27" s="481"/>
      <c r="T27" s="480"/>
      <c r="U27" s="321">
        <f t="shared" si="0"/>
        <v>0</v>
      </c>
      <c r="V27" s="322">
        <f t="shared" si="1"/>
        <v>0</v>
      </c>
      <c r="W27" s="510">
        <f>'t1'!N26</f>
        <v>1</v>
      </c>
    </row>
    <row r="28" spans="1:23" ht="12" customHeight="1">
      <c r="A28" s="146" t="str">
        <f>'t1'!A27</f>
        <v>POSIZIONE ECONOMICA C4</v>
      </c>
      <c r="B28" s="181" t="str">
        <f>'t1'!B27</f>
        <v>045000</v>
      </c>
      <c r="C28" s="479"/>
      <c r="D28" s="480"/>
      <c r="E28" s="479"/>
      <c r="F28" s="481"/>
      <c r="G28" s="479"/>
      <c r="H28" s="481"/>
      <c r="I28" s="479"/>
      <c r="J28" s="480"/>
      <c r="K28" s="481"/>
      <c r="L28" s="480"/>
      <c r="M28" s="481"/>
      <c r="N28" s="480"/>
      <c r="O28" s="482"/>
      <c r="P28" s="480"/>
      <c r="Q28" s="481"/>
      <c r="R28" s="480"/>
      <c r="S28" s="481"/>
      <c r="T28" s="480"/>
      <c r="U28" s="321">
        <f t="shared" si="0"/>
        <v>0</v>
      </c>
      <c r="V28" s="322">
        <f t="shared" si="1"/>
        <v>0</v>
      </c>
      <c r="W28" s="510">
        <f>'t1'!N27</f>
        <v>1</v>
      </c>
    </row>
    <row r="29" spans="1:23" ht="12" customHeight="1">
      <c r="A29" s="146" t="str">
        <f>'t1'!A28</f>
        <v>POSIZIONE ECONOMICA C3</v>
      </c>
      <c r="B29" s="181" t="str">
        <f>'t1'!B28</f>
        <v>043000</v>
      </c>
      <c r="C29" s="479"/>
      <c r="D29" s="480"/>
      <c r="E29" s="479"/>
      <c r="F29" s="481"/>
      <c r="G29" s="479"/>
      <c r="H29" s="481"/>
      <c r="I29" s="479"/>
      <c r="J29" s="480"/>
      <c r="K29" s="481"/>
      <c r="L29" s="480"/>
      <c r="M29" s="481"/>
      <c r="N29" s="480"/>
      <c r="O29" s="482"/>
      <c r="P29" s="480"/>
      <c r="Q29" s="481"/>
      <c r="R29" s="480"/>
      <c r="S29" s="481"/>
      <c r="T29" s="480"/>
      <c r="U29" s="321">
        <f t="shared" si="0"/>
        <v>0</v>
      </c>
      <c r="V29" s="322">
        <f t="shared" si="1"/>
        <v>0</v>
      </c>
      <c r="W29" s="510">
        <f>'t1'!N28</f>
        <v>1</v>
      </c>
    </row>
    <row r="30" spans="1:23" ht="12" customHeight="1">
      <c r="A30" s="146" t="str">
        <f>'t1'!A29</f>
        <v>POSIZIONE ECONOMICA C2</v>
      </c>
      <c r="B30" s="181" t="str">
        <f>'t1'!B29</f>
        <v>042000</v>
      </c>
      <c r="C30" s="479"/>
      <c r="D30" s="480"/>
      <c r="E30" s="479"/>
      <c r="F30" s="481"/>
      <c r="G30" s="479"/>
      <c r="H30" s="481"/>
      <c r="I30" s="479"/>
      <c r="J30" s="480"/>
      <c r="K30" s="481"/>
      <c r="L30" s="480"/>
      <c r="M30" s="481"/>
      <c r="N30" s="480"/>
      <c r="O30" s="482"/>
      <c r="P30" s="480"/>
      <c r="Q30" s="481"/>
      <c r="R30" s="480"/>
      <c r="S30" s="481"/>
      <c r="T30" s="480"/>
      <c r="U30" s="321">
        <f t="shared" si="0"/>
        <v>0</v>
      </c>
      <c r="V30" s="322">
        <f t="shared" si="1"/>
        <v>0</v>
      </c>
      <c r="W30" s="510">
        <f>'t1'!N29</f>
        <v>1</v>
      </c>
    </row>
    <row r="31" spans="1:23" ht="12" customHeight="1">
      <c r="A31" s="146" t="str">
        <f>'t1'!A30</f>
        <v>POSIZIONE ECONOMICA DI ACCESSO C1</v>
      </c>
      <c r="B31" s="181" t="str">
        <f>'t1'!B30</f>
        <v>056000</v>
      </c>
      <c r="C31" s="479"/>
      <c r="D31" s="480"/>
      <c r="E31" s="479"/>
      <c r="F31" s="481"/>
      <c r="G31" s="479"/>
      <c r="H31" s="481"/>
      <c r="I31" s="479"/>
      <c r="J31" s="480"/>
      <c r="K31" s="481"/>
      <c r="L31" s="480"/>
      <c r="M31" s="481"/>
      <c r="N31" s="480"/>
      <c r="O31" s="482"/>
      <c r="P31" s="480"/>
      <c r="Q31" s="481"/>
      <c r="R31" s="480"/>
      <c r="S31" s="481"/>
      <c r="T31" s="480"/>
      <c r="U31" s="321">
        <f t="shared" si="0"/>
        <v>0</v>
      </c>
      <c r="V31" s="322">
        <f t="shared" si="1"/>
        <v>0</v>
      </c>
      <c r="W31" s="510">
        <f>'t1'!N30</f>
        <v>1</v>
      </c>
    </row>
    <row r="32" spans="1:23" ht="12" customHeight="1">
      <c r="A32" s="146" t="str">
        <f>'t1'!A31</f>
        <v>POSIZ. ECON. B7 - PROFILO ACCESSO B3</v>
      </c>
      <c r="B32" s="181" t="str">
        <f>'t1'!B31</f>
        <v>0B7A00</v>
      </c>
      <c r="C32" s="479"/>
      <c r="D32" s="480"/>
      <c r="E32" s="479"/>
      <c r="F32" s="481"/>
      <c r="G32" s="479"/>
      <c r="H32" s="481"/>
      <c r="I32" s="479"/>
      <c r="J32" s="480"/>
      <c r="K32" s="481"/>
      <c r="L32" s="480"/>
      <c r="M32" s="481"/>
      <c r="N32" s="480"/>
      <c r="O32" s="482"/>
      <c r="P32" s="480"/>
      <c r="Q32" s="481"/>
      <c r="R32" s="480"/>
      <c r="S32" s="481"/>
      <c r="T32" s="480"/>
      <c r="U32" s="321">
        <f t="shared" si="0"/>
        <v>0</v>
      </c>
      <c r="V32" s="322">
        <f t="shared" si="1"/>
        <v>0</v>
      </c>
      <c r="W32" s="510">
        <f>'t1'!N31</f>
        <v>1</v>
      </c>
    </row>
    <row r="33" spans="1:23" ht="12" customHeight="1">
      <c r="A33" s="146" t="str">
        <f>'t1'!A32</f>
        <v>POSIZ. ECON. B7 - PROFILO  ACCESSO B1</v>
      </c>
      <c r="B33" s="181" t="str">
        <f>'t1'!B32</f>
        <v>0B7000</v>
      </c>
      <c r="C33" s="479"/>
      <c r="D33" s="480"/>
      <c r="E33" s="479"/>
      <c r="F33" s="481"/>
      <c r="G33" s="479"/>
      <c r="H33" s="481"/>
      <c r="I33" s="479"/>
      <c r="J33" s="480"/>
      <c r="K33" s="481"/>
      <c r="L33" s="480"/>
      <c r="M33" s="481"/>
      <c r="N33" s="480"/>
      <c r="O33" s="482"/>
      <c r="P33" s="480"/>
      <c r="Q33" s="481"/>
      <c r="R33" s="480"/>
      <c r="S33" s="481"/>
      <c r="T33" s="480"/>
      <c r="U33" s="321">
        <f t="shared" si="0"/>
        <v>0</v>
      </c>
      <c r="V33" s="322">
        <f t="shared" si="1"/>
        <v>0</v>
      </c>
      <c r="W33" s="510">
        <f>'t1'!N32</f>
        <v>0</v>
      </c>
    </row>
    <row r="34" spans="1:23" ht="12" customHeight="1">
      <c r="A34" s="146" t="str">
        <f>'t1'!A33</f>
        <v>POSIZ. ECON. B6 PROFILI ACCESSO B3</v>
      </c>
      <c r="B34" s="181" t="str">
        <f>'t1'!B33</f>
        <v>038490</v>
      </c>
      <c r="C34" s="479"/>
      <c r="D34" s="480"/>
      <c r="E34" s="479"/>
      <c r="F34" s="481"/>
      <c r="G34" s="479"/>
      <c r="H34" s="481"/>
      <c r="I34" s="479"/>
      <c r="J34" s="480"/>
      <c r="K34" s="481"/>
      <c r="L34" s="480"/>
      <c r="M34" s="481"/>
      <c r="N34" s="480"/>
      <c r="O34" s="482"/>
      <c r="P34" s="480"/>
      <c r="Q34" s="481"/>
      <c r="R34" s="480"/>
      <c r="S34" s="481"/>
      <c r="T34" s="480"/>
      <c r="U34" s="321">
        <f t="shared" si="0"/>
        <v>0</v>
      </c>
      <c r="V34" s="322">
        <f t="shared" si="1"/>
        <v>0</v>
      </c>
      <c r="W34" s="510">
        <f>'t1'!N33</f>
        <v>1</v>
      </c>
    </row>
    <row r="35" spans="1:23" ht="12" customHeight="1">
      <c r="A35" s="146" t="str">
        <f>'t1'!A34</f>
        <v>POSIZ. ECON. B6 PROFILI ACCESSO B1</v>
      </c>
      <c r="B35" s="181" t="str">
        <f>'t1'!B34</f>
        <v>038491</v>
      </c>
      <c r="C35" s="479"/>
      <c r="D35" s="480"/>
      <c r="E35" s="479"/>
      <c r="F35" s="481"/>
      <c r="G35" s="479"/>
      <c r="H35" s="481"/>
      <c r="I35" s="479"/>
      <c r="J35" s="480"/>
      <c r="K35" s="481"/>
      <c r="L35" s="480"/>
      <c r="M35" s="481"/>
      <c r="N35" s="480"/>
      <c r="O35" s="482"/>
      <c r="P35" s="480"/>
      <c r="Q35" s="481"/>
      <c r="R35" s="480"/>
      <c r="S35" s="481"/>
      <c r="T35" s="480"/>
      <c r="U35" s="321">
        <f t="shared" si="0"/>
        <v>0</v>
      </c>
      <c r="V35" s="322">
        <f t="shared" si="1"/>
        <v>0</v>
      </c>
      <c r="W35" s="510">
        <f>'t1'!N34</f>
        <v>1</v>
      </c>
    </row>
    <row r="36" spans="1:23" ht="12" customHeight="1">
      <c r="A36" s="146" t="str">
        <f>'t1'!A35</f>
        <v>POSIZ. ECON. B5 PROFILI ACCESSO B3</v>
      </c>
      <c r="B36" s="181" t="str">
        <f>'t1'!B35</f>
        <v>037492</v>
      </c>
      <c r="C36" s="479"/>
      <c r="D36" s="480"/>
      <c r="E36" s="479"/>
      <c r="F36" s="481"/>
      <c r="G36" s="479"/>
      <c r="H36" s="481"/>
      <c r="I36" s="479"/>
      <c r="J36" s="480"/>
      <c r="K36" s="481"/>
      <c r="L36" s="480"/>
      <c r="M36" s="481"/>
      <c r="N36" s="480"/>
      <c r="O36" s="482"/>
      <c r="P36" s="480"/>
      <c r="Q36" s="481"/>
      <c r="R36" s="480"/>
      <c r="S36" s="481"/>
      <c r="T36" s="480"/>
      <c r="U36" s="321">
        <f t="shared" si="0"/>
        <v>0</v>
      </c>
      <c r="V36" s="322">
        <f t="shared" si="1"/>
        <v>0</v>
      </c>
      <c r="W36" s="510">
        <f>'t1'!N35</f>
        <v>0</v>
      </c>
    </row>
    <row r="37" spans="1:23" ht="12" customHeight="1">
      <c r="A37" s="146" t="str">
        <f>'t1'!A36</f>
        <v>POSIZ. ECON. B5 PROFILI ACCESSO B1</v>
      </c>
      <c r="B37" s="181" t="str">
        <f>'t1'!B36</f>
        <v>037493</v>
      </c>
      <c r="C37" s="479"/>
      <c r="D37" s="480"/>
      <c r="E37" s="479"/>
      <c r="F37" s="481"/>
      <c r="G37" s="479"/>
      <c r="H37" s="481"/>
      <c r="I37" s="479"/>
      <c r="J37" s="480"/>
      <c r="K37" s="481"/>
      <c r="L37" s="480"/>
      <c r="M37" s="481"/>
      <c r="N37" s="480"/>
      <c r="O37" s="482"/>
      <c r="P37" s="480"/>
      <c r="Q37" s="481"/>
      <c r="R37" s="480"/>
      <c r="S37" s="481"/>
      <c r="T37" s="480"/>
      <c r="U37" s="321">
        <f t="shared" si="0"/>
        <v>0</v>
      </c>
      <c r="V37" s="322">
        <f t="shared" si="1"/>
        <v>0</v>
      </c>
      <c r="W37" s="510">
        <f>'t1'!N36</f>
        <v>0</v>
      </c>
    </row>
    <row r="38" spans="1:23" ht="12" customHeight="1">
      <c r="A38" s="146" t="str">
        <f>'t1'!A37</f>
        <v>POSIZ. ECON. B4 PROFILI ACCESSO B3</v>
      </c>
      <c r="B38" s="181" t="str">
        <f>'t1'!B37</f>
        <v>036494</v>
      </c>
      <c r="C38" s="479"/>
      <c r="D38" s="480"/>
      <c r="E38" s="479"/>
      <c r="F38" s="481"/>
      <c r="G38" s="479"/>
      <c r="H38" s="481"/>
      <c r="I38" s="479"/>
      <c r="J38" s="480"/>
      <c r="K38" s="481"/>
      <c r="L38" s="480"/>
      <c r="M38" s="481"/>
      <c r="N38" s="480"/>
      <c r="O38" s="482"/>
      <c r="P38" s="480"/>
      <c r="Q38" s="481"/>
      <c r="R38" s="480"/>
      <c r="S38" s="481"/>
      <c r="T38" s="480"/>
      <c r="U38" s="321">
        <f t="shared" si="0"/>
        <v>0</v>
      </c>
      <c r="V38" s="322">
        <f t="shared" si="1"/>
        <v>0</v>
      </c>
      <c r="W38" s="510">
        <f>'t1'!N37</f>
        <v>1</v>
      </c>
    </row>
    <row r="39" spans="1:23" ht="12" customHeight="1">
      <c r="A39" s="146" t="str">
        <f>'t1'!A38</f>
        <v>POSIZ. ECON. B4 PROFILI ACCESSO B1</v>
      </c>
      <c r="B39" s="181" t="str">
        <f>'t1'!B38</f>
        <v>036495</v>
      </c>
      <c r="C39" s="479"/>
      <c r="D39" s="480"/>
      <c r="E39" s="479"/>
      <c r="F39" s="481"/>
      <c r="G39" s="479"/>
      <c r="H39" s="481"/>
      <c r="I39" s="479"/>
      <c r="J39" s="480"/>
      <c r="K39" s="481"/>
      <c r="L39" s="480"/>
      <c r="M39" s="481"/>
      <c r="N39" s="480"/>
      <c r="O39" s="482"/>
      <c r="P39" s="480"/>
      <c r="Q39" s="481"/>
      <c r="R39" s="480"/>
      <c r="S39" s="481"/>
      <c r="T39" s="480"/>
      <c r="U39" s="321">
        <f t="shared" si="0"/>
        <v>0</v>
      </c>
      <c r="V39" s="322">
        <f t="shared" si="1"/>
        <v>0</v>
      </c>
      <c r="W39" s="510">
        <f>'t1'!N38</f>
        <v>1</v>
      </c>
    </row>
    <row r="40" spans="1:23" ht="12" customHeight="1">
      <c r="A40" s="146" t="str">
        <f>'t1'!A39</f>
        <v>POSIZIONE ECONOMICA DI ACCESSO B3</v>
      </c>
      <c r="B40" s="181" t="str">
        <f>'t1'!B39</f>
        <v>055000</v>
      </c>
      <c r="C40" s="479"/>
      <c r="D40" s="480"/>
      <c r="E40" s="479"/>
      <c r="F40" s="481"/>
      <c r="G40" s="479"/>
      <c r="H40" s="481"/>
      <c r="I40" s="479"/>
      <c r="J40" s="480"/>
      <c r="K40" s="481"/>
      <c r="L40" s="480"/>
      <c r="M40" s="481"/>
      <c r="N40" s="480"/>
      <c r="O40" s="482"/>
      <c r="P40" s="480"/>
      <c r="Q40" s="481"/>
      <c r="R40" s="480"/>
      <c r="S40" s="481"/>
      <c r="T40" s="480"/>
      <c r="U40" s="321">
        <f t="shared" si="0"/>
        <v>0</v>
      </c>
      <c r="V40" s="322">
        <f t="shared" si="1"/>
        <v>0</v>
      </c>
      <c r="W40" s="510">
        <f>'t1'!N39</f>
        <v>1</v>
      </c>
    </row>
    <row r="41" spans="1:23" ht="12" customHeight="1">
      <c r="A41" s="146" t="str">
        <f>'t1'!A40</f>
        <v>POSIZIONE ECONOMICA B3</v>
      </c>
      <c r="B41" s="181" t="str">
        <f>'t1'!B40</f>
        <v>034000</v>
      </c>
      <c r="C41" s="479"/>
      <c r="D41" s="480"/>
      <c r="E41" s="479"/>
      <c r="F41" s="481"/>
      <c r="G41" s="479"/>
      <c r="H41" s="481"/>
      <c r="I41" s="479"/>
      <c r="J41" s="480"/>
      <c r="K41" s="481"/>
      <c r="L41" s="480"/>
      <c r="M41" s="481"/>
      <c r="N41" s="480"/>
      <c r="O41" s="482"/>
      <c r="P41" s="480"/>
      <c r="Q41" s="481"/>
      <c r="R41" s="480"/>
      <c r="S41" s="481"/>
      <c r="T41" s="480"/>
      <c r="U41" s="321">
        <f t="shared" si="0"/>
        <v>0</v>
      </c>
      <c r="V41" s="322">
        <f t="shared" si="1"/>
        <v>0</v>
      </c>
      <c r="W41" s="510">
        <f>'t1'!N40</f>
        <v>0</v>
      </c>
    </row>
    <row r="42" spans="1:23" ht="12" customHeight="1">
      <c r="A42" s="146" t="str">
        <f>'t1'!A41</f>
        <v>POSIZIONE ECONOMICA B2</v>
      </c>
      <c r="B42" s="181" t="str">
        <f>'t1'!B41</f>
        <v>032000</v>
      </c>
      <c r="C42" s="479"/>
      <c r="D42" s="480"/>
      <c r="E42" s="479"/>
      <c r="F42" s="481"/>
      <c r="G42" s="479"/>
      <c r="H42" s="481"/>
      <c r="I42" s="479"/>
      <c r="J42" s="480"/>
      <c r="K42" s="481"/>
      <c r="L42" s="480"/>
      <c r="M42" s="481"/>
      <c r="N42" s="480"/>
      <c r="O42" s="482"/>
      <c r="P42" s="480"/>
      <c r="Q42" s="481"/>
      <c r="R42" s="480"/>
      <c r="S42" s="481"/>
      <c r="T42" s="480"/>
      <c r="U42" s="321">
        <f t="shared" si="0"/>
        <v>0</v>
      </c>
      <c r="V42" s="322">
        <f t="shared" si="1"/>
        <v>0</v>
      </c>
      <c r="W42" s="510">
        <f>'t1'!N41</f>
        <v>0</v>
      </c>
    </row>
    <row r="43" spans="1:23" ht="12" customHeight="1">
      <c r="A43" s="146" t="str">
        <f>'t1'!A42</f>
        <v>POSIZIONE ECONOMICA DI ACCESSO B1</v>
      </c>
      <c r="B43" s="181" t="str">
        <f>'t1'!B42</f>
        <v>054000</v>
      </c>
      <c r="C43" s="479"/>
      <c r="D43" s="480"/>
      <c r="E43" s="479"/>
      <c r="F43" s="481"/>
      <c r="G43" s="479"/>
      <c r="H43" s="481"/>
      <c r="I43" s="479"/>
      <c r="J43" s="480"/>
      <c r="K43" s="481"/>
      <c r="L43" s="480"/>
      <c r="M43" s="481"/>
      <c r="N43" s="480"/>
      <c r="O43" s="482"/>
      <c r="P43" s="480"/>
      <c r="Q43" s="481"/>
      <c r="R43" s="480"/>
      <c r="S43" s="481"/>
      <c r="T43" s="480"/>
      <c r="U43" s="321">
        <f t="shared" si="0"/>
        <v>0</v>
      </c>
      <c r="V43" s="322">
        <f t="shared" si="1"/>
        <v>0</v>
      </c>
      <c r="W43" s="510">
        <f>'t1'!N42</f>
        <v>0</v>
      </c>
    </row>
    <row r="44" spans="1:23" ht="12" customHeight="1">
      <c r="A44" s="146" t="str">
        <f>'t1'!A43</f>
        <v>POSIZIONE ECONOMICA A5</v>
      </c>
      <c r="B44" s="181" t="str">
        <f>'t1'!B43</f>
        <v>0A5000</v>
      </c>
      <c r="C44" s="479"/>
      <c r="D44" s="480"/>
      <c r="E44" s="479"/>
      <c r="F44" s="481"/>
      <c r="G44" s="479"/>
      <c r="H44" s="481"/>
      <c r="I44" s="479"/>
      <c r="J44" s="480"/>
      <c r="K44" s="481"/>
      <c r="L44" s="480"/>
      <c r="M44" s="481"/>
      <c r="N44" s="480"/>
      <c r="O44" s="482"/>
      <c r="P44" s="480"/>
      <c r="Q44" s="481"/>
      <c r="R44" s="480"/>
      <c r="S44" s="481"/>
      <c r="T44" s="480"/>
      <c r="U44" s="321">
        <f t="shared" si="0"/>
        <v>0</v>
      </c>
      <c r="V44" s="322">
        <f t="shared" si="1"/>
        <v>0</v>
      </c>
      <c r="W44" s="510">
        <f>'t1'!N43</f>
        <v>1</v>
      </c>
    </row>
    <row r="45" spans="1:23" ht="12" customHeight="1">
      <c r="A45" s="146" t="str">
        <f>'t1'!A44</f>
        <v>POSIZIONE ECONOMICA A4</v>
      </c>
      <c r="B45" s="181" t="str">
        <f>'t1'!B44</f>
        <v>028000</v>
      </c>
      <c r="C45" s="479"/>
      <c r="D45" s="480"/>
      <c r="E45" s="479"/>
      <c r="F45" s="481"/>
      <c r="G45" s="479"/>
      <c r="H45" s="481"/>
      <c r="I45" s="479"/>
      <c r="J45" s="480"/>
      <c r="K45" s="481"/>
      <c r="L45" s="480"/>
      <c r="M45" s="481"/>
      <c r="N45" s="480"/>
      <c r="O45" s="482"/>
      <c r="P45" s="480"/>
      <c r="Q45" s="481"/>
      <c r="R45" s="480"/>
      <c r="S45" s="481"/>
      <c r="T45" s="480"/>
      <c r="U45" s="321">
        <f t="shared" si="0"/>
        <v>0</v>
      </c>
      <c r="V45" s="322">
        <f t="shared" si="1"/>
        <v>0</v>
      </c>
      <c r="W45" s="510">
        <f>'t1'!N44</f>
        <v>0</v>
      </c>
    </row>
    <row r="46" spans="1:23" ht="12" customHeight="1">
      <c r="A46" s="146" t="str">
        <f>'t1'!A45</f>
        <v>POSIZIONE ECONOMICA A3</v>
      </c>
      <c r="B46" s="181" t="str">
        <f>'t1'!B45</f>
        <v>027000</v>
      </c>
      <c r="C46" s="479"/>
      <c r="D46" s="480"/>
      <c r="E46" s="479"/>
      <c r="F46" s="481"/>
      <c r="G46" s="479"/>
      <c r="H46" s="481"/>
      <c r="I46" s="479"/>
      <c r="J46" s="480"/>
      <c r="K46" s="481"/>
      <c r="L46" s="480"/>
      <c r="M46" s="481"/>
      <c r="N46" s="480"/>
      <c r="O46" s="482"/>
      <c r="P46" s="480"/>
      <c r="Q46" s="481"/>
      <c r="R46" s="480"/>
      <c r="S46" s="481"/>
      <c r="T46" s="480"/>
      <c r="U46" s="321">
        <f t="shared" si="0"/>
        <v>0</v>
      </c>
      <c r="V46" s="322">
        <f t="shared" si="1"/>
        <v>0</v>
      </c>
      <c r="W46" s="510">
        <f>'t1'!N45</f>
        <v>0</v>
      </c>
    </row>
    <row r="47" spans="1:23" ht="12" customHeight="1">
      <c r="A47" s="146" t="str">
        <f>'t1'!A46</f>
        <v>POSIZIONE ECONOMICA A2</v>
      </c>
      <c r="B47" s="181" t="str">
        <f>'t1'!B46</f>
        <v>025000</v>
      </c>
      <c r="C47" s="479"/>
      <c r="D47" s="480"/>
      <c r="E47" s="479"/>
      <c r="F47" s="481"/>
      <c r="G47" s="479"/>
      <c r="H47" s="481"/>
      <c r="I47" s="479"/>
      <c r="J47" s="480"/>
      <c r="K47" s="481"/>
      <c r="L47" s="480"/>
      <c r="M47" s="481"/>
      <c r="N47" s="480"/>
      <c r="O47" s="482"/>
      <c r="P47" s="480"/>
      <c r="Q47" s="481"/>
      <c r="R47" s="480"/>
      <c r="S47" s="481"/>
      <c r="T47" s="480"/>
      <c r="U47" s="321">
        <f t="shared" si="0"/>
        <v>0</v>
      </c>
      <c r="V47" s="322">
        <f t="shared" si="1"/>
        <v>0</v>
      </c>
      <c r="W47" s="510">
        <f>'t1'!N46</f>
        <v>0</v>
      </c>
    </row>
    <row r="48" spans="1:23" ht="12" customHeight="1">
      <c r="A48" s="146" t="str">
        <f>'t1'!A47</f>
        <v>POSIZIONE ECONOMICA DI ACCESSO A1</v>
      </c>
      <c r="B48" s="181" t="str">
        <f>'t1'!B47</f>
        <v>053000</v>
      </c>
      <c r="C48" s="479"/>
      <c r="D48" s="480"/>
      <c r="E48" s="479"/>
      <c r="F48" s="481"/>
      <c r="G48" s="479"/>
      <c r="H48" s="481"/>
      <c r="I48" s="479"/>
      <c r="J48" s="480"/>
      <c r="K48" s="481"/>
      <c r="L48" s="480"/>
      <c r="M48" s="481"/>
      <c r="N48" s="480"/>
      <c r="O48" s="482"/>
      <c r="P48" s="480"/>
      <c r="Q48" s="481"/>
      <c r="R48" s="480"/>
      <c r="S48" s="481"/>
      <c r="T48" s="480"/>
      <c r="U48" s="321">
        <f t="shared" si="0"/>
        <v>0</v>
      </c>
      <c r="V48" s="322">
        <f t="shared" si="1"/>
        <v>0</v>
      </c>
      <c r="W48" s="510">
        <f>'t1'!N47</f>
        <v>0</v>
      </c>
    </row>
    <row r="49" spans="1:23" ht="12" customHeight="1">
      <c r="A49" s="146" t="str">
        <f>'t1'!A48</f>
        <v>CONTRATTISTI (a)</v>
      </c>
      <c r="B49" s="181" t="str">
        <f>'t1'!B48</f>
        <v>000061</v>
      </c>
      <c r="C49" s="479"/>
      <c r="D49" s="480"/>
      <c r="E49" s="479"/>
      <c r="F49" s="481"/>
      <c r="G49" s="479"/>
      <c r="H49" s="481"/>
      <c r="I49" s="479"/>
      <c r="J49" s="480"/>
      <c r="K49" s="481"/>
      <c r="L49" s="480"/>
      <c r="M49" s="481"/>
      <c r="N49" s="480"/>
      <c r="O49" s="482"/>
      <c r="P49" s="480"/>
      <c r="Q49" s="481"/>
      <c r="R49" s="480"/>
      <c r="S49" s="481"/>
      <c r="T49" s="480"/>
      <c r="U49" s="321">
        <f t="shared" si="0"/>
        <v>0</v>
      </c>
      <c r="V49" s="322">
        <f t="shared" si="1"/>
        <v>0</v>
      </c>
      <c r="W49" s="510">
        <f>'t1'!N48</f>
        <v>0</v>
      </c>
    </row>
    <row r="50" spans="1:23" ht="12" customHeight="1" thickBot="1">
      <c r="A50" s="146" t="str">
        <f>'t1'!A49</f>
        <v>COLLABORATORE A T.D. ART. 90 TUEL (b)</v>
      </c>
      <c r="B50" s="181" t="str">
        <f>'t1'!B49</f>
        <v>000096</v>
      </c>
      <c r="C50" s="479"/>
      <c r="D50" s="480"/>
      <c r="E50" s="479"/>
      <c r="F50" s="481"/>
      <c r="G50" s="479"/>
      <c r="H50" s="481"/>
      <c r="I50" s="479"/>
      <c r="J50" s="480"/>
      <c r="K50" s="481"/>
      <c r="L50" s="480"/>
      <c r="M50" s="481"/>
      <c r="N50" s="480"/>
      <c r="O50" s="482"/>
      <c r="P50" s="480"/>
      <c r="Q50" s="481"/>
      <c r="R50" s="480"/>
      <c r="S50" s="481"/>
      <c r="T50" s="480"/>
      <c r="U50" s="321">
        <f t="shared" si="0"/>
        <v>0</v>
      </c>
      <c r="V50" s="322">
        <f t="shared" si="1"/>
        <v>0</v>
      </c>
      <c r="W50" s="510">
        <f>'t1'!N49</f>
        <v>0</v>
      </c>
    </row>
    <row r="51" spans="1:22" ht="12.75" customHeight="1" thickBot="1" thickTop="1">
      <c r="A51" s="88" t="s">
        <v>35</v>
      </c>
      <c r="B51" s="89"/>
      <c r="C51" s="323">
        <f>SUM(C7:C50)</f>
        <v>0</v>
      </c>
      <c r="D51" s="325">
        <f>SUM(D7:D50)</f>
        <v>0</v>
      </c>
      <c r="E51" s="389">
        <f>SUM(E7:E50)</f>
        <v>0</v>
      </c>
      <c r="F51" s="325">
        <f>SUM(F7:F50)</f>
        <v>0</v>
      </c>
      <c r="G51" s="389">
        <f aca="true" t="shared" si="2" ref="G51:O51">SUM(G7:G50)</f>
        <v>0</v>
      </c>
      <c r="H51" s="325">
        <f t="shared" si="2"/>
        <v>0</v>
      </c>
      <c r="I51" s="389">
        <f t="shared" si="2"/>
        <v>0</v>
      </c>
      <c r="J51" s="325">
        <f t="shared" si="2"/>
        <v>0</v>
      </c>
      <c r="K51" s="389">
        <f t="shared" si="2"/>
        <v>0</v>
      </c>
      <c r="L51" s="325">
        <f t="shared" si="2"/>
        <v>0</v>
      </c>
      <c r="M51" s="389">
        <f t="shared" si="2"/>
        <v>0</v>
      </c>
      <c r="N51" s="325">
        <f t="shared" si="2"/>
        <v>0</v>
      </c>
      <c r="O51" s="389">
        <f t="shared" si="2"/>
        <v>0</v>
      </c>
      <c r="P51" s="325">
        <f aca="true" t="shared" si="3" ref="P51:V51">SUM(P7:P50)</f>
        <v>0</v>
      </c>
      <c r="Q51" s="389">
        <f t="shared" si="3"/>
        <v>0</v>
      </c>
      <c r="R51" s="325">
        <f t="shared" si="3"/>
        <v>0</v>
      </c>
      <c r="S51" s="389">
        <f t="shared" si="3"/>
        <v>0</v>
      </c>
      <c r="T51" s="325">
        <f t="shared" si="3"/>
        <v>0</v>
      </c>
      <c r="U51" s="323">
        <f t="shared" si="3"/>
        <v>0</v>
      </c>
      <c r="V51" s="324">
        <f t="shared" si="3"/>
        <v>0</v>
      </c>
    </row>
    <row r="53" spans="1:20" ht="9.75" customHeight="1">
      <c r="A53" s="25" t="str">
        <f>'t1'!$A$201</f>
        <v>(a) personale a tempo indeterminato al quale viene applicato un contratto di lavoro di tipo privatistico (es.:tipografico,chimico,edile,metalmeccanico,portierato, ecc.)</v>
      </c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" s="5" customFormat="1" ht="11.25">
      <c r="A54" s="25" t="str">
        <f>'t1'!$A$202</f>
        <v>(b) cfr." istruzioni generali e specifiche di comparto" e "glossario"</v>
      </c>
      <c r="B54" s="7"/>
    </row>
    <row r="55" ht="11.25">
      <c r="A55" s="80" t="s">
        <v>97</v>
      </c>
    </row>
  </sheetData>
  <sheetProtection password="EA98" sheet="1" formatColumns="0" selectLockedCells="1"/>
  <mergeCells count="22">
    <mergeCell ref="J2:V2"/>
    <mergeCell ref="I4:J4"/>
    <mergeCell ref="K4:L4"/>
    <mergeCell ref="U5:V5"/>
    <mergeCell ref="O4:P4"/>
    <mergeCell ref="U4:V4"/>
    <mergeCell ref="G5:H5"/>
    <mergeCell ref="I5:J5"/>
    <mergeCell ref="Q4:R4"/>
    <mergeCell ref="S4:T4"/>
    <mergeCell ref="Q5:R5"/>
    <mergeCell ref="S5:T5"/>
    <mergeCell ref="C5:D5"/>
    <mergeCell ref="A1:P1"/>
    <mergeCell ref="G4:H4"/>
    <mergeCell ref="C4:D4"/>
    <mergeCell ref="E4:F4"/>
    <mergeCell ref="K5:L5"/>
    <mergeCell ref="M5:N5"/>
    <mergeCell ref="O5:P5"/>
    <mergeCell ref="M4:N4"/>
    <mergeCell ref="E5:F5"/>
  </mergeCells>
  <conditionalFormatting sqref="A7:V50">
    <cfRule type="expression" priority="1" dxfId="0" stopIfTrue="1">
      <formula>$W7&gt;0</formula>
    </cfRule>
  </conditionalFormatting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Y52"/>
  <sheetViews>
    <sheetView showGridLines="0" zoomScalePageLayoutView="0" workbookViewId="0" topLeftCell="A1">
      <pane xSplit="2" ySplit="5" topLeftCell="I2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43" sqref="P43"/>
    </sheetView>
  </sheetViews>
  <sheetFormatPr defaultColWidth="10.66015625" defaultRowHeight="10.5"/>
  <cols>
    <col min="1" max="1" width="43.33203125" style="60" customWidth="1"/>
    <col min="2" max="2" width="10.5" style="62" customWidth="1"/>
    <col min="3" max="22" width="8.33203125" style="60" customWidth="1"/>
    <col min="23" max="23" width="10" style="60" customWidth="1"/>
    <col min="24" max="24" width="10.66015625" style="60" customWidth="1"/>
    <col min="25" max="25" width="0" style="60" hidden="1" customWidth="1"/>
    <col min="26" max="16384" width="10.66015625" style="60" customWidth="1"/>
  </cols>
  <sheetData>
    <row r="1" spans="1:24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X1" s="263"/>
    </row>
    <row r="2" spans="1:24" ht="30" customHeight="1" thickBot="1">
      <c r="A2" s="61"/>
      <c r="P2" s="606"/>
      <c r="Q2" s="606"/>
      <c r="R2" s="606"/>
      <c r="S2" s="606"/>
      <c r="T2" s="606"/>
      <c r="U2" s="606"/>
      <c r="V2" s="606"/>
      <c r="W2" s="606"/>
      <c r="X2" s="606"/>
    </row>
    <row r="3" spans="1:24" ht="16.5" customHeight="1" thickBot="1">
      <c r="A3" s="63"/>
      <c r="B3" s="64"/>
      <c r="C3" s="65" t="s">
        <v>137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6"/>
      <c r="V3" s="67"/>
      <c r="W3" s="66"/>
      <c r="X3" s="67"/>
    </row>
    <row r="4" spans="1:24" ht="16.5" customHeight="1" thickTop="1">
      <c r="A4" s="226" t="s">
        <v>94</v>
      </c>
      <c r="B4" s="68" t="s">
        <v>31</v>
      </c>
      <c r="C4" s="634" t="s">
        <v>52</v>
      </c>
      <c r="D4" s="635"/>
      <c r="E4" s="634" t="s">
        <v>53</v>
      </c>
      <c r="F4" s="635"/>
      <c r="G4" s="634" t="s">
        <v>54</v>
      </c>
      <c r="H4" s="635"/>
      <c r="I4" s="634" t="s">
        <v>55</v>
      </c>
      <c r="J4" s="635"/>
      <c r="K4" s="634" t="s">
        <v>56</v>
      </c>
      <c r="L4" s="635"/>
      <c r="M4" s="634" t="s">
        <v>57</v>
      </c>
      <c r="N4" s="635"/>
      <c r="O4" s="634" t="s">
        <v>58</v>
      </c>
      <c r="P4" s="635"/>
      <c r="Q4" s="634" t="s">
        <v>59</v>
      </c>
      <c r="R4" s="635"/>
      <c r="S4" s="634" t="s">
        <v>376</v>
      </c>
      <c r="T4" s="635"/>
      <c r="U4" s="634" t="s">
        <v>377</v>
      </c>
      <c r="V4" s="635"/>
      <c r="W4" s="69" t="s">
        <v>35</v>
      </c>
      <c r="X4" s="129"/>
    </row>
    <row r="5" spans="1:24" ht="12" thickBot="1">
      <c r="A5" s="517" t="s">
        <v>469</v>
      </c>
      <c r="B5" s="70"/>
      <c r="C5" s="71" t="s">
        <v>50</v>
      </c>
      <c r="D5" s="72" t="s">
        <v>51</v>
      </c>
      <c r="E5" s="71" t="s">
        <v>50</v>
      </c>
      <c r="F5" s="72" t="s">
        <v>51</v>
      </c>
      <c r="G5" s="71" t="s">
        <v>50</v>
      </c>
      <c r="H5" s="72" t="s">
        <v>51</v>
      </c>
      <c r="I5" s="71" t="s">
        <v>50</v>
      </c>
      <c r="J5" s="72" t="s">
        <v>51</v>
      </c>
      <c r="K5" s="71" t="s">
        <v>50</v>
      </c>
      <c r="L5" s="72" t="s">
        <v>51</v>
      </c>
      <c r="M5" s="71" t="s">
        <v>50</v>
      </c>
      <c r="N5" s="72" t="s">
        <v>51</v>
      </c>
      <c r="O5" s="71" t="s">
        <v>50</v>
      </c>
      <c r="P5" s="72" t="s">
        <v>51</v>
      </c>
      <c r="Q5" s="71" t="s">
        <v>50</v>
      </c>
      <c r="R5" s="72" t="s">
        <v>51</v>
      </c>
      <c r="S5" s="71" t="s">
        <v>50</v>
      </c>
      <c r="T5" s="73" t="s">
        <v>51</v>
      </c>
      <c r="U5" s="71" t="s">
        <v>50</v>
      </c>
      <c r="V5" s="73" t="s">
        <v>51</v>
      </c>
      <c r="W5" s="71" t="s">
        <v>50</v>
      </c>
      <c r="X5" s="73" t="s">
        <v>51</v>
      </c>
    </row>
    <row r="6" spans="1:25" ht="12.75" customHeight="1" thickTop="1">
      <c r="A6" s="146" t="str">
        <f>'t1'!A6</f>
        <v>SEGRETARIO A</v>
      </c>
      <c r="B6" s="181" t="str">
        <f>'t1'!B6</f>
        <v>0D0102</v>
      </c>
      <c r="C6" s="191"/>
      <c r="D6" s="192"/>
      <c r="E6" s="191"/>
      <c r="F6" s="192"/>
      <c r="G6" s="191"/>
      <c r="H6" s="192"/>
      <c r="I6" s="191"/>
      <c r="J6" s="192"/>
      <c r="K6" s="191"/>
      <c r="L6" s="192"/>
      <c r="M6" s="193"/>
      <c r="N6" s="194"/>
      <c r="O6" s="191"/>
      <c r="P6" s="192"/>
      <c r="Q6" s="191"/>
      <c r="R6" s="192"/>
      <c r="S6" s="195"/>
      <c r="T6" s="196"/>
      <c r="U6" s="195"/>
      <c r="V6" s="196"/>
      <c r="W6" s="329">
        <f>SUM(C6,E6,G6,I6,K6,M6,O6,Q6,S6,U6)</f>
        <v>0</v>
      </c>
      <c r="X6" s="330">
        <f>SUM(D6,F6,H6,J6,L6,N6,P6,R6,T6,V6)</f>
        <v>0</v>
      </c>
      <c r="Y6" s="511">
        <f>'t1'!N6</f>
        <v>0</v>
      </c>
    </row>
    <row r="7" spans="1:25" ht="12.75" customHeight="1">
      <c r="A7" s="146" t="str">
        <f>'t1'!A7</f>
        <v>SEGRETARIO B</v>
      </c>
      <c r="B7" s="181" t="str">
        <f>'t1'!B7</f>
        <v>0D0103</v>
      </c>
      <c r="C7" s="191"/>
      <c r="D7" s="192"/>
      <c r="E7" s="191"/>
      <c r="F7" s="192"/>
      <c r="G7" s="191"/>
      <c r="H7" s="192"/>
      <c r="I7" s="191"/>
      <c r="J7" s="192"/>
      <c r="K7" s="191"/>
      <c r="L7" s="192"/>
      <c r="M7" s="193"/>
      <c r="N7" s="194"/>
      <c r="O7" s="191"/>
      <c r="P7" s="192"/>
      <c r="Q7" s="191"/>
      <c r="R7" s="192"/>
      <c r="S7" s="195"/>
      <c r="T7" s="196"/>
      <c r="U7" s="195"/>
      <c r="V7" s="196"/>
      <c r="W7" s="329">
        <f aca="true" t="shared" si="0" ref="W7:W49">SUM(C7,E7,G7,I7,K7,M7,O7,Q7,S7,U7)</f>
        <v>0</v>
      </c>
      <c r="X7" s="330">
        <f aca="true" t="shared" si="1" ref="X7:X49">SUM(D7,F7,H7,J7,L7,N7,P7,R7,T7,V7)</f>
        <v>0</v>
      </c>
      <c r="Y7" s="511">
        <f>'t1'!N7</f>
        <v>0</v>
      </c>
    </row>
    <row r="8" spans="1:25" ht="12.75" customHeight="1">
      <c r="A8" s="146" t="str">
        <f>'t1'!A8</f>
        <v>SEGRETARIO C</v>
      </c>
      <c r="B8" s="181" t="str">
        <f>'t1'!B8</f>
        <v>0D0485</v>
      </c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3"/>
      <c r="N8" s="194"/>
      <c r="O8" s="191"/>
      <c r="P8" s="192"/>
      <c r="Q8" s="191"/>
      <c r="R8" s="192"/>
      <c r="S8" s="195"/>
      <c r="T8" s="196"/>
      <c r="U8" s="195"/>
      <c r="V8" s="196"/>
      <c r="W8" s="329">
        <f t="shared" si="0"/>
        <v>0</v>
      </c>
      <c r="X8" s="330">
        <f t="shared" si="1"/>
        <v>0</v>
      </c>
      <c r="Y8" s="511">
        <f>'t1'!N8</f>
        <v>0</v>
      </c>
    </row>
    <row r="9" spans="1:25" ht="12.75" customHeight="1">
      <c r="A9" s="146" t="str">
        <f>'t1'!A9</f>
        <v>SEGRETARIO GENERALE CCIAA</v>
      </c>
      <c r="B9" s="181" t="str">
        <f>'t1'!B9</f>
        <v>0D0104</v>
      </c>
      <c r="C9" s="191"/>
      <c r="D9" s="192"/>
      <c r="E9" s="191"/>
      <c r="F9" s="192"/>
      <c r="G9" s="191"/>
      <c r="H9" s="192"/>
      <c r="I9" s="191"/>
      <c r="J9" s="192"/>
      <c r="K9" s="191"/>
      <c r="L9" s="192"/>
      <c r="M9" s="193"/>
      <c r="N9" s="194"/>
      <c r="O9" s="191">
        <v>1</v>
      </c>
      <c r="P9" s="192"/>
      <c r="Q9" s="191"/>
      <c r="R9" s="192"/>
      <c r="S9" s="195"/>
      <c r="T9" s="196"/>
      <c r="U9" s="195"/>
      <c r="V9" s="196"/>
      <c r="W9" s="329">
        <f t="shared" si="0"/>
        <v>1</v>
      </c>
      <c r="X9" s="330">
        <f t="shared" si="1"/>
        <v>0</v>
      </c>
      <c r="Y9" s="511">
        <f>'t1'!N9</f>
        <v>1</v>
      </c>
    </row>
    <row r="10" spans="1:25" ht="12.75" customHeight="1">
      <c r="A10" s="146" t="str">
        <f>'t1'!A10</f>
        <v>DIRETTORE  GENERALE</v>
      </c>
      <c r="B10" s="181" t="str">
        <f>'t1'!B10</f>
        <v>0D0097</v>
      </c>
      <c r="C10" s="191"/>
      <c r="D10" s="192"/>
      <c r="E10" s="191"/>
      <c r="F10" s="192"/>
      <c r="G10" s="191"/>
      <c r="H10" s="192"/>
      <c r="I10" s="191"/>
      <c r="J10" s="192"/>
      <c r="K10" s="191"/>
      <c r="L10" s="192"/>
      <c r="M10" s="193"/>
      <c r="N10" s="194"/>
      <c r="O10" s="191"/>
      <c r="P10" s="192"/>
      <c r="Q10" s="191"/>
      <c r="R10" s="192"/>
      <c r="S10" s="195"/>
      <c r="T10" s="196"/>
      <c r="U10" s="195"/>
      <c r="V10" s="196"/>
      <c r="W10" s="329">
        <f t="shared" si="0"/>
        <v>0</v>
      </c>
      <c r="X10" s="330">
        <f t="shared" si="1"/>
        <v>0</v>
      </c>
      <c r="Y10" s="511">
        <f>'t1'!N10</f>
        <v>0</v>
      </c>
    </row>
    <row r="11" spans="1:25" ht="12.75" customHeight="1">
      <c r="A11" s="146" t="str">
        <f>'t1'!A11</f>
        <v>DIRIGENTE FUORI D.O. art.110 c.2 TUEL</v>
      </c>
      <c r="B11" s="181" t="str">
        <f>'t1'!B11</f>
        <v>0D0098</v>
      </c>
      <c r="C11" s="191"/>
      <c r="D11" s="192"/>
      <c r="E11" s="191"/>
      <c r="F11" s="192"/>
      <c r="G11" s="191"/>
      <c r="H11" s="192"/>
      <c r="I11" s="191"/>
      <c r="J11" s="192"/>
      <c r="K11" s="191"/>
      <c r="L11" s="192"/>
      <c r="M11" s="193"/>
      <c r="N11" s="194"/>
      <c r="O11" s="191"/>
      <c r="P11" s="192"/>
      <c r="Q11" s="191"/>
      <c r="R11" s="192"/>
      <c r="S11" s="195"/>
      <c r="T11" s="196"/>
      <c r="U11" s="195"/>
      <c r="V11" s="196"/>
      <c r="W11" s="329">
        <f t="shared" si="0"/>
        <v>0</v>
      </c>
      <c r="X11" s="330">
        <f t="shared" si="1"/>
        <v>0</v>
      </c>
      <c r="Y11" s="511">
        <f>'t1'!N11</f>
        <v>0</v>
      </c>
    </row>
    <row r="12" spans="1:25" ht="12.75" customHeight="1">
      <c r="A12" s="146" t="str">
        <f>'t1'!A12</f>
        <v>ALTE SPECIALIZZ. FUORI D.O.art.110 c.2 TUEL</v>
      </c>
      <c r="B12" s="181" t="str">
        <f>'t1'!B12</f>
        <v>0D0095</v>
      </c>
      <c r="C12" s="191"/>
      <c r="D12" s="192"/>
      <c r="E12" s="191"/>
      <c r="F12" s="192"/>
      <c r="G12" s="191"/>
      <c r="H12" s="192"/>
      <c r="I12" s="191"/>
      <c r="J12" s="192"/>
      <c r="K12" s="191"/>
      <c r="L12" s="192"/>
      <c r="M12" s="193"/>
      <c r="N12" s="194"/>
      <c r="O12" s="191"/>
      <c r="P12" s="192"/>
      <c r="Q12" s="191"/>
      <c r="R12" s="192"/>
      <c r="S12" s="195"/>
      <c r="T12" s="196"/>
      <c r="U12" s="195"/>
      <c r="V12" s="196"/>
      <c r="W12" s="329">
        <f t="shared" si="0"/>
        <v>0</v>
      </c>
      <c r="X12" s="330">
        <f t="shared" si="1"/>
        <v>0</v>
      </c>
      <c r="Y12" s="511">
        <f>'t1'!N12</f>
        <v>0</v>
      </c>
    </row>
    <row r="13" spans="1:25" ht="12.75" customHeight="1">
      <c r="A13" s="146" t="str">
        <f>'t1'!A13</f>
        <v>DIRIGENTE A TEMPO INDETERMINATO</v>
      </c>
      <c r="B13" s="181" t="str">
        <f>'t1'!B13</f>
        <v>0D0164</v>
      </c>
      <c r="C13" s="191"/>
      <c r="D13" s="192"/>
      <c r="E13" s="191"/>
      <c r="F13" s="192"/>
      <c r="G13" s="191"/>
      <c r="H13" s="192"/>
      <c r="I13" s="191"/>
      <c r="J13" s="192"/>
      <c r="K13" s="191">
        <v>1</v>
      </c>
      <c r="L13" s="192"/>
      <c r="M13" s="193">
        <v>1</v>
      </c>
      <c r="N13" s="194"/>
      <c r="O13" s="191"/>
      <c r="P13" s="192"/>
      <c r="Q13" s="191"/>
      <c r="R13" s="192"/>
      <c r="S13" s="195"/>
      <c r="T13" s="196"/>
      <c r="U13" s="195"/>
      <c r="V13" s="196"/>
      <c r="W13" s="329">
        <f t="shared" si="0"/>
        <v>2</v>
      </c>
      <c r="X13" s="330">
        <f t="shared" si="1"/>
        <v>0</v>
      </c>
      <c r="Y13" s="511">
        <f>'t1'!N13</f>
        <v>1</v>
      </c>
    </row>
    <row r="14" spans="1:25" ht="12.75" customHeight="1">
      <c r="A14" s="146" t="str">
        <f>'t1'!A14</f>
        <v>DIRIGENTE A TEMPO DET.TO  ART.110 C.1 TUEL</v>
      </c>
      <c r="B14" s="181" t="str">
        <f>'t1'!B14</f>
        <v>0D0165</v>
      </c>
      <c r="C14" s="191"/>
      <c r="D14" s="192"/>
      <c r="E14" s="191"/>
      <c r="F14" s="192"/>
      <c r="G14" s="191"/>
      <c r="H14" s="192"/>
      <c r="I14" s="191"/>
      <c r="J14" s="192"/>
      <c r="K14" s="191"/>
      <c r="L14" s="192"/>
      <c r="M14" s="193"/>
      <c r="N14" s="194"/>
      <c r="O14" s="191"/>
      <c r="P14" s="192"/>
      <c r="Q14" s="191"/>
      <c r="R14" s="192"/>
      <c r="S14" s="195"/>
      <c r="T14" s="196"/>
      <c r="U14" s="195"/>
      <c r="V14" s="196"/>
      <c r="W14" s="329">
        <f t="shared" si="0"/>
        <v>0</v>
      </c>
      <c r="X14" s="330">
        <f t="shared" si="1"/>
        <v>0</v>
      </c>
      <c r="Y14" s="511">
        <f>'t1'!N14</f>
        <v>0</v>
      </c>
    </row>
    <row r="15" spans="1:25" ht="12.75" customHeight="1">
      <c r="A15" s="146" t="str">
        <f>'t1'!A15</f>
        <v>ALTE SPECIALIZZ. IN D.O. art.110 c.1 TUEL</v>
      </c>
      <c r="B15" s="181" t="str">
        <f>'t1'!B15</f>
        <v>0D0I95</v>
      </c>
      <c r="C15" s="191"/>
      <c r="D15" s="192"/>
      <c r="E15" s="191"/>
      <c r="F15" s="192"/>
      <c r="G15" s="191"/>
      <c r="H15" s="192"/>
      <c r="I15" s="191"/>
      <c r="J15" s="192"/>
      <c r="K15" s="191"/>
      <c r="L15" s="192"/>
      <c r="M15" s="193"/>
      <c r="N15" s="194"/>
      <c r="O15" s="191"/>
      <c r="P15" s="192"/>
      <c r="Q15" s="191"/>
      <c r="R15" s="192"/>
      <c r="S15" s="195"/>
      <c r="T15" s="196"/>
      <c r="U15" s="195"/>
      <c r="V15" s="196"/>
      <c r="W15" s="329">
        <f t="shared" si="0"/>
        <v>0</v>
      </c>
      <c r="X15" s="330">
        <f t="shared" si="1"/>
        <v>0</v>
      </c>
      <c r="Y15" s="511">
        <f>'t1'!N15</f>
        <v>0</v>
      </c>
    </row>
    <row r="16" spans="1:25" ht="12.75" customHeight="1">
      <c r="A16" s="146" t="str">
        <f>'t1'!A16</f>
        <v>POSIZ. ECON. D6 - PROFILI ACCESSO D3</v>
      </c>
      <c r="B16" s="181" t="str">
        <f>'t1'!B16</f>
        <v>0D6A00</v>
      </c>
      <c r="C16" s="191"/>
      <c r="D16" s="192"/>
      <c r="E16" s="191"/>
      <c r="F16" s="192"/>
      <c r="G16" s="191"/>
      <c r="H16" s="192"/>
      <c r="I16" s="191"/>
      <c r="J16" s="192">
        <v>3</v>
      </c>
      <c r="K16" s="191"/>
      <c r="L16" s="192">
        <v>2</v>
      </c>
      <c r="M16" s="193"/>
      <c r="N16" s="194"/>
      <c r="O16" s="191"/>
      <c r="P16" s="192"/>
      <c r="Q16" s="191"/>
      <c r="R16" s="192"/>
      <c r="S16" s="195"/>
      <c r="T16" s="196"/>
      <c r="U16" s="195"/>
      <c r="V16" s="196"/>
      <c r="W16" s="329">
        <f t="shared" si="0"/>
        <v>0</v>
      </c>
      <c r="X16" s="330">
        <f t="shared" si="1"/>
        <v>5</v>
      </c>
      <c r="Y16" s="511">
        <f>'t1'!N16</f>
        <v>1</v>
      </c>
    </row>
    <row r="17" spans="1:25" ht="12.75" customHeight="1">
      <c r="A17" s="146" t="str">
        <f>'t1'!A17</f>
        <v>POSIZ. ECON. D6 - PROFILO ACCESSO D1</v>
      </c>
      <c r="B17" s="181" t="str">
        <f>'t1'!B17</f>
        <v>0D6000</v>
      </c>
      <c r="C17" s="191"/>
      <c r="D17" s="192"/>
      <c r="E17" s="191"/>
      <c r="F17" s="192"/>
      <c r="G17" s="191"/>
      <c r="H17" s="192"/>
      <c r="I17" s="191"/>
      <c r="J17" s="192"/>
      <c r="K17" s="191"/>
      <c r="L17" s="192"/>
      <c r="M17" s="193">
        <v>1</v>
      </c>
      <c r="N17" s="194">
        <v>1</v>
      </c>
      <c r="O17" s="191"/>
      <c r="P17" s="192"/>
      <c r="Q17" s="191"/>
      <c r="R17" s="192"/>
      <c r="S17" s="195"/>
      <c r="T17" s="196"/>
      <c r="U17" s="195"/>
      <c r="V17" s="196"/>
      <c r="W17" s="329">
        <f t="shared" si="0"/>
        <v>1</v>
      </c>
      <c r="X17" s="330">
        <f t="shared" si="1"/>
        <v>1</v>
      </c>
      <c r="Y17" s="511">
        <f>'t1'!N17</f>
        <v>1</v>
      </c>
    </row>
    <row r="18" spans="1:25" ht="12.75" customHeight="1">
      <c r="A18" s="146" t="str">
        <f>'t1'!A18</f>
        <v>POSIZ. ECON. D5 PROFILI ACCESSO D3</v>
      </c>
      <c r="B18" s="181" t="str">
        <f>'t1'!B18</f>
        <v>052486</v>
      </c>
      <c r="C18" s="191"/>
      <c r="D18" s="192"/>
      <c r="E18" s="191"/>
      <c r="F18" s="192"/>
      <c r="G18" s="191"/>
      <c r="H18" s="192"/>
      <c r="I18" s="191"/>
      <c r="J18" s="192"/>
      <c r="K18" s="191"/>
      <c r="L18" s="192"/>
      <c r="M18" s="193"/>
      <c r="N18" s="194">
        <v>1</v>
      </c>
      <c r="O18" s="191"/>
      <c r="P18" s="192"/>
      <c r="Q18" s="191"/>
      <c r="R18" s="192">
        <v>1</v>
      </c>
      <c r="S18" s="195"/>
      <c r="T18" s="196"/>
      <c r="U18" s="195"/>
      <c r="V18" s="196"/>
      <c r="W18" s="329">
        <f t="shared" si="0"/>
        <v>0</v>
      </c>
      <c r="X18" s="330">
        <f t="shared" si="1"/>
        <v>2</v>
      </c>
      <c r="Y18" s="511">
        <f>'t1'!N18</f>
        <v>1</v>
      </c>
    </row>
    <row r="19" spans="1:25" ht="12.75" customHeight="1">
      <c r="A19" s="146" t="str">
        <f>'t1'!A19</f>
        <v>POSIZ. ECON. D5 PROFILI ACCESSO D1</v>
      </c>
      <c r="B19" s="181" t="str">
        <f>'t1'!B19</f>
        <v>052487</v>
      </c>
      <c r="C19" s="191"/>
      <c r="D19" s="192"/>
      <c r="E19" s="191"/>
      <c r="F19" s="192"/>
      <c r="G19" s="191"/>
      <c r="H19" s="192"/>
      <c r="I19" s="191"/>
      <c r="J19" s="192"/>
      <c r="K19" s="191"/>
      <c r="L19" s="192"/>
      <c r="M19" s="193"/>
      <c r="N19" s="194"/>
      <c r="O19" s="191"/>
      <c r="P19" s="192"/>
      <c r="Q19" s="191"/>
      <c r="R19" s="192"/>
      <c r="S19" s="195"/>
      <c r="T19" s="196"/>
      <c r="U19" s="195"/>
      <c r="V19" s="196"/>
      <c r="W19" s="329">
        <f t="shared" si="0"/>
        <v>0</v>
      </c>
      <c r="X19" s="330">
        <f t="shared" si="1"/>
        <v>0</v>
      </c>
      <c r="Y19" s="511">
        <f>'t1'!N19</f>
        <v>0</v>
      </c>
    </row>
    <row r="20" spans="1:25" ht="12.75" customHeight="1">
      <c r="A20" s="146" t="str">
        <f>'t1'!A20</f>
        <v>POSIZ. ECON. D4 PROFILI ACCESSO D3</v>
      </c>
      <c r="B20" s="181" t="str">
        <f>'t1'!B20</f>
        <v>051488</v>
      </c>
      <c r="C20" s="191"/>
      <c r="D20" s="192"/>
      <c r="E20" s="191"/>
      <c r="F20" s="192"/>
      <c r="G20" s="191"/>
      <c r="H20" s="192"/>
      <c r="I20" s="191"/>
      <c r="J20" s="192"/>
      <c r="K20" s="191"/>
      <c r="L20" s="192"/>
      <c r="M20" s="193"/>
      <c r="N20" s="194"/>
      <c r="O20" s="191"/>
      <c r="P20" s="192"/>
      <c r="Q20" s="191"/>
      <c r="R20" s="192"/>
      <c r="S20" s="195"/>
      <c r="T20" s="196"/>
      <c r="U20" s="195"/>
      <c r="V20" s="196"/>
      <c r="W20" s="329">
        <f t="shared" si="0"/>
        <v>0</v>
      </c>
      <c r="X20" s="330">
        <f t="shared" si="1"/>
        <v>0</v>
      </c>
      <c r="Y20" s="511">
        <f>'t1'!N20</f>
        <v>0</v>
      </c>
    </row>
    <row r="21" spans="1:25" ht="12.75" customHeight="1">
      <c r="A21" s="146" t="str">
        <f>'t1'!A21</f>
        <v>POSIZ. ECON. D4 PROFILI ACCESSO D1</v>
      </c>
      <c r="B21" s="181" t="str">
        <f>'t1'!B21</f>
        <v>051489</v>
      </c>
      <c r="C21" s="191"/>
      <c r="D21" s="192"/>
      <c r="E21" s="191"/>
      <c r="F21" s="192"/>
      <c r="G21" s="191"/>
      <c r="H21" s="192">
        <v>1</v>
      </c>
      <c r="I21" s="191">
        <v>2</v>
      </c>
      <c r="J21" s="192">
        <v>4</v>
      </c>
      <c r="K21" s="191"/>
      <c r="L21" s="192"/>
      <c r="M21" s="193"/>
      <c r="N21" s="194">
        <v>2</v>
      </c>
      <c r="O21" s="191"/>
      <c r="P21" s="192"/>
      <c r="Q21" s="191"/>
      <c r="R21" s="192">
        <v>1</v>
      </c>
      <c r="S21" s="195"/>
      <c r="T21" s="196"/>
      <c r="U21" s="195"/>
      <c r="V21" s="196"/>
      <c r="W21" s="329">
        <f t="shared" si="0"/>
        <v>2</v>
      </c>
      <c r="X21" s="330">
        <f t="shared" si="1"/>
        <v>8</v>
      </c>
      <c r="Y21" s="511">
        <f>'t1'!N21</f>
        <v>1</v>
      </c>
    </row>
    <row r="22" spans="1:25" ht="12.75" customHeight="1">
      <c r="A22" s="146" t="str">
        <f>'t1'!A22</f>
        <v>POSIZIONE ECONOMICA DI ACCESSO D3</v>
      </c>
      <c r="B22" s="181" t="str">
        <f>'t1'!B22</f>
        <v>058000</v>
      </c>
      <c r="C22" s="191"/>
      <c r="D22" s="192"/>
      <c r="E22" s="191"/>
      <c r="F22" s="192"/>
      <c r="G22" s="191"/>
      <c r="H22" s="192"/>
      <c r="I22" s="191"/>
      <c r="J22" s="192"/>
      <c r="K22" s="191"/>
      <c r="L22" s="192"/>
      <c r="M22" s="193"/>
      <c r="N22" s="194"/>
      <c r="O22" s="191"/>
      <c r="P22" s="192"/>
      <c r="Q22" s="191"/>
      <c r="R22" s="192"/>
      <c r="S22" s="195"/>
      <c r="T22" s="196"/>
      <c r="U22" s="195"/>
      <c r="V22" s="196"/>
      <c r="W22" s="329">
        <f t="shared" si="0"/>
        <v>0</v>
      </c>
      <c r="X22" s="330">
        <f t="shared" si="1"/>
        <v>0</v>
      </c>
      <c r="Y22" s="511">
        <f>'t1'!N22</f>
        <v>0</v>
      </c>
    </row>
    <row r="23" spans="1:25" ht="12.75" customHeight="1">
      <c r="A23" s="146" t="str">
        <f>'t1'!A23</f>
        <v>POSIZIONE ECONOMICA D3</v>
      </c>
      <c r="B23" s="181" t="str">
        <f>'t1'!B23</f>
        <v>050000</v>
      </c>
      <c r="C23" s="191"/>
      <c r="D23" s="192"/>
      <c r="E23" s="191"/>
      <c r="F23" s="192"/>
      <c r="G23" s="191"/>
      <c r="H23" s="192">
        <v>1</v>
      </c>
      <c r="I23" s="191"/>
      <c r="J23" s="192">
        <v>1</v>
      </c>
      <c r="K23" s="191"/>
      <c r="L23" s="192"/>
      <c r="M23" s="193"/>
      <c r="N23" s="194"/>
      <c r="O23" s="191"/>
      <c r="P23" s="192"/>
      <c r="Q23" s="191"/>
      <c r="R23" s="192"/>
      <c r="S23" s="195"/>
      <c r="T23" s="196"/>
      <c r="U23" s="195"/>
      <c r="V23" s="196"/>
      <c r="W23" s="329">
        <f t="shared" si="0"/>
        <v>0</v>
      </c>
      <c r="X23" s="330">
        <f t="shared" si="1"/>
        <v>2</v>
      </c>
      <c r="Y23" s="511">
        <f>'t1'!N23</f>
        <v>1</v>
      </c>
    </row>
    <row r="24" spans="1:25" ht="12.75" customHeight="1">
      <c r="A24" s="146" t="str">
        <f>'t1'!A24</f>
        <v>POSIZIONE ECONOMICA D2</v>
      </c>
      <c r="B24" s="181" t="str">
        <f>'t1'!B24</f>
        <v>049000</v>
      </c>
      <c r="C24" s="191"/>
      <c r="D24" s="192"/>
      <c r="E24" s="191"/>
      <c r="F24" s="192">
        <v>1</v>
      </c>
      <c r="G24" s="191"/>
      <c r="H24" s="192">
        <v>1</v>
      </c>
      <c r="I24" s="191"/>
      <c r="J24" s="192"/>
      <c r="K24" s="191"/>
      <c r="L24" s="192"/>
      <c r="M24" s="193"/>
      <c r="N24" s="194"/>
      <c r="O24" s="191"/>
      <c r="P24" s="192"/>
      <c r="Q24" s="191"/>
      <c r="R24" s="192"/>
      <c r="S24" s="195"/>
      <c r="T24" s="196"/>
      <c r="U24" s="195"/>
      <c r="V24" s="196"/>
      <c r="W24" s="329">
        <f t="shared" si="0"/>
        <v>0</v>
      </c>
      <c r="X24" s="330">
        <f t="shared" si="1"/>
        <v>2</v>
      </c>
      <c r="Y24" s="511">
        <f>'t1'!N24</f>
        <v>1</v>
      </c>
    </row>
    <row r="25" spans="1:25" ht="12.75" customHeight="1">
      <c r="A25" s="146" t="str">
        <f>'t1'!A25</f>
        <v>POSIZIONE ECONOMICA DI ACCESSO D1</v>
      </c>
      <c r="B25" s="181" t="str">
        <f>'t1'!B25</f>
        <v>057000</v>
      </c>
      <c r="C25" s="191"/>
      <c r="D25" s="192"/>
      <c r="E25" s="191"/>
      <c r="F25" s="192">
        <v>1</v>
      </c>
      <c r="G25" s="191">
        <v>3</v>
      </c>
      <c r="H25" s="192">
        <v>1</v>
      </c>
      <c r="I25" s="191">
        <v>1</v>
      </c>
      <c r="J25" s="192">
        <v>1</v>
      </c>
      <c r="K25" s="191"/>
      <c r="L25" s="192">
        <v>1</v>
      </c>
      <c r="M25" s="193"/>
      <c r="N25" s="194">
        <v>1</v>
      </c>
      <c r="O25" s="191"/>
      <c r="P25" s="192"/>
      <c r="Q25" s="191"/>
      <c r="R25" s="192"/>
      <c r="S25" s="195"/>
      <c r="T25" s="196"/>
      <c r="U25" s="195"/>
      <c r="V25" s="196"/>
      <c r="W25" s="329">
        <f t="shared" si="0"/>
        <v>4</v>
      </c>
      <c r="X25" s="330">
        <f t="shared" si="1"/>
        <v>5</v>
      </c>
      <c r="Y25" s="511">
        <f>'t1'!N25</f>
        <v>1</v>
      </c>
    </row>
    <row r="26" spans="1:25" ht="12.75" customHeight="1">
      <c r="A26" s="146" t="str">
        <f>'t1'!A26</f>
        <v>POSIZIONE ECONOMICA C5</v>
      </c>
      <c r="B26" s="181" t="str">
        <f>'t1'!B26</f>
        <v>046000</v>
      </c>
      <c r="C26" s="191"/>
      <c r="D26" s="192"/>
      <c r="E26" s="191"/>
      <c r="F26" s="192"/>
      <c r="G26" s="191">
        <v>2</v>
      </c>
      <c r="H26" s="192">
        <v>7</v>
      </c>
      <c r="I26" s="191">
        <v>6</v>
      </c>
      <c r="J26" s="192">
        <v>5</v>
      </c>
      <c r="K26" s="191"/>
      <c r="L26" s="192">
        <v>12</v>
      </c>
      <c r="M26" s="193">
        <v>2</v>
      </c>
      <c r="N26" s="194">
        <v>7</v>
      </c>
      <c r="O26" s="191">
        <v>1</v>
      </c>
      <c r="P26" s="192">
        <v>4</v>
      </c>
      <c r="Q26" s="191"/>
      <c r="R26" s="192">
        <v>2</v>
      </c>
      <c r="S26" s="195"/>
      <c r="T26" s="196"/>
      <c r="U26" s="195"/>
      <c r="V26" s="196"/>
      <c r="W26" s="329">
        <f t="shared" si="0"/>
        <v>11</v>
      </c>
      <c r="X26" s="330">
        <f t="shared" si="1"/>
        <v>37</v>
      </c>
      <c r="Y26" s="511">
        <f>'t1'!N26</f>
        <v>1</v>
      </c>
    </row>
    <row r="27" spans="1:25" ht="12.75" customHeight="1">
      <c r="A27" s="146" t="str">
        <f>'t1'!A27</f>
        <v>POSIZIONE ECONOMICA C4</v>
      </c>
      <c r="B27" s="181" t="str">
        <f>'t1'!B27</f>
        <v>045000</v>
      </c>
      <c r="C27" s="191"/>
      <c r="D27" s="192"/>
      <c r="E27" s="191"/>
      <c r="F27" s="192"/>
      <c r="G27" s="191"/>
      <c r="H27" s="192">
        <v>2</v>
      </c>
      <c r="I27" s="191"/>
      <c r="J27" s="192"/>
      <c r="K27" s="191"/>
      <c r="L27" s="192">
        <v>2</v>
      </c>
      <c r="M27" s="193"/>
      <c r="N27" s="194">
        <v>2</v>
      </c>
      <c r="O27" s="191"/>
      <c r="P27" s="192"/>
      <c r="Q27" s="191"/>
      <c r="R27" s="192"/>
      <c r="S27" s="195"/>
      <c r="T27" s="196"/>
      <c r="U27" s="195"/>
      <c r="V27" s="196"/>
      <c r="W27" s="329">
        <f t="shared" si="0"/>
        <v>0</v>
      </c>
      <c r="X27" s="330">
        <f t="shared" si="1"/>
        <v>6</v>
      </c>
      <c r="Y27" s="511">
        <f>'t1'!N27</f>
        <v>1</v>
      </c>
    </row>
    <row r="28" spans="1:25" ht="12.75" customHeight="1">
      <c r="A28" s="146" t="str">
        <f>'t1'!A28</f>
        <v>POSIZIONE ECONOMICA C3</v>
      </c>
      <c r="B28" s="181" t="str">
        <f>'t1'!B28</f>
        <v>043000</v>
      </c>
      <c r="C28" s="191"/>
      <c r="D28" s="192"/>
      <c r="E28" s="191"/>
      <c r="F28" s="192"/>
      <c r="G28" s="191"/>
      <c r="H28" s="192"/>
      <c r="I28" s="191"/>
      <c r="J28" s="192">
        <v>1</v>
      </c>
      <c r="K28" s="191"/>
      <c r="L28" s="192"/>
      <c r="M28" s="193"/>
      <c r="N28" s="194"/>
      <c r="O28" s="191"/>
      <c r="P28" s="192"/>
      <c r="Q28" s="191"/>
      <c r="R28" s="192"/>
      <c r="S28" s="195"/>
      <c r="T28" s="196"/>
      <c r="U28" s="195"/>
      <c r="V28" s="196"/>
      <c r="W28" s="329">
        <f t="shared" si="0"/>
        <v>0</v>
      </c>
      <c r="X28" s="330">
        <f t="shared" si="1"/>
        <v>1</v>
      </c>
      <c r="Y28" s="511">
        <f>'t1'!N28</f>
        <v>1</v>
      </c>
    </row>
    <row r="29" spans="1:25" ht="12.75" customHeight="1">
      <c r="A29" s="146" t="str">
        <f>'t1'!A29</f>
        <v>POSIZIONE ECONOMICA C2</v>
      </c>
      <c r="B29" s="181" t="str">
        <f>'t1'!B29</f>
        <v>042000</v>
      </c>
      <c r="C29" s="191"/>
      <c r="D29" s="192"/>
      <c r="E29" s="191"/>
      <c r="F29" s="192"/>
      <c r="G29" s="191"/>
      <c r="H29" s="192"/>
      <c r="I29" s="191"/>
      <c r="J29" s="192"/>
      <c r="K29" s="191"/>
      <c r="L29" s="192">
        <v>1</v>
      </c>
      <c r="M29" s="193"/>
      <c r="N29" s="194">
        <v>1</v>
      </c>
      <c r="O29" s="191"/>
      <c r="P29" s="192"/>
      <c r="Q29" s="191"/>
      <c r="R29" s="192"/>
      <c r="S29" s="195"/>
      <c r="T29" s="196"/>
      <c r="U29" s="195"/>
      <c r="V29" s="196"/>
      <c r="W29" s="329">
        <f t="shared" si="0"/>
        <v>0</v>
      </c>
      <c r="X29" s="330">
        <f t="shared" si="1"/>
        <v>2</v>
      </c>
      <c r="Y29" s="511">
        <f>'t1'!N29</f>
        <v>1</v>
      </c>
    </row>
    <row r="30" spans="1:25" ht="12.75" customHeight="1">
      <c r="A30" s="146" t="str">
        <f>'t1'!A30</f>
        <v>POSIZIONE ECONOMICA DI ACCESSO C1</v>
      </c>
      <c r="B30" s="181" t="str">
        <f>'t1'!B30</f>
        <v>056000</v>
      </c>
      <c r="C30" s="191">
        <v>1</v>
      </c>
      <c r="D30" s="192">
        <v>1</v>
      </c>
      <c r="E30" s="191">
        <v>1</v>
      </c>
      <c r="F30" s="192">
        <v>6</v>
      </c>
      <c r="G30" s="191"/>
      <c r="H30" s="192">
        <v>1</v>
      </c>
      <c r="I30" s="191"/>
      <c r="J30" s="192"/>
      <c r="K30" s="191"/>
      <c r="L30" s="192">
        <v>1</v>
      </c>
      <c r="M30" s="193"/>
      <c r="N30" s="194"/>
      <c r="O30" s="191"/>
      <c r="P30" s="192"/>
      <c r="Q30" s="191"/>
      <c r="R30" s="192"/>
      <c r="S30" s="195"/>
      <c r="T30" s="196"/>
      <c r="U30" s="195"/>
      <c r="V30" s="196"/>
      <c r="W30" s="329">
        <f t="shared" si="0"/>
        <v>2</v>
      </c>
      <c r="X30" s="330">
        <f t="shared" si="1"/>
        <v>9</v>
      </c>
      <c r="Y30" s="511">
        <f>'t1'!N30</f>
        <v>1</v>
      </c>
    </row>
    <row r="31" spans="1:25" ht="12.75" customHeight="1">
      <c r="A31" s="146" t="str">
        <f>'t1'!A31</f>
        <v>POSIZ. ECON. B7 - PROFILO ACCESSO B3</v>
      </c>
      <c r="B31" s="181" t="str">
        <f>'t1'!B31</f>
        <v>0B7A00</v>
      </c>
      <c r="C31" s="191"/>
      <c r="D31" s="192"/>
      <c r="E31" s="191"/>
      <c r="F31" s="192"/>
      <c r="G31" s="191"/>
      <c r="H31" s="192"/>
      <c r="I31" s="191"/>
      <c r="J31" s="192"/>
      <c r="K31" s="191">
        <v>1</v>
      </c>
      <c r="L31" s="192">
        <v>2</v>
      </c>
      <c r="M31" s="193"/>
      <c r="N31" s="194"/>
      <c r="O31" s="191"/>
      <c r="P31" s="192"/>
      <c r="Q31" s="191">
        <v>1</v>
      </c>
      <c r="R31" s="192"/>
      <c r="S31" s="195"/>
      <c r="T31" s="196"/>
      <c r="U31" s="195"/>
      <c r="V31" s="196"/>
      <c r="W31" s="329">
        <f t="shared" si="0"/>
        <v>2</v>
      </c>
      <c r="X31" s="330">
        <f t="shared" si="1"/>
        <v>2</v>
      </c>
      <c r="Y31" s="511">
        <f>'t1'!N31</f>
        <v>1</v>
      </c>
    </row>
    <row r="32" spans="1:25" ht="12.75" customHeight="1">
      <c r="A32" s="146" t="str">
        <f>'t1'!A32</f>
        <v>POSIZ. ECON. B7 - PROFILO  ACCESSO B1</v>
      </c>
      <c r="B32" s="181" t="str">
        <f>'t1'!B32</f>
        <v>0B7000</v>
      </c>
      <c r="C32" s="191"/>
      <c r="D32" s="192"/>
      <c r="E32" s="191"/>
      <c r="F32" s="192"/>
      <c r="G32" s="191"/>
      <c r="H32" s="192"/>
      <c r="I32" s="191"/>
      <c r="J32" s="192"/>
      <c r="K32" s="191"/>
      <c r="L32" s="192"/>
      <c r="M32" s="193"/>
      <c r="N32" s="194"/>
      <c r="O32" s="191"/>
      <c r="P32" s="192"/>
      <c r="Q32" s="191"/>
      <c r="R32" s="192"/>
      <c r="S32" s="195"/>
      <c r="T32" s="196"/>
      <c r="U32" s="195"/>
      <c r="V32" s="196"/>
      <c r="W32" s="329">
        <f t="shared" si="0"/>
        <v>0</v>
      </c>
      <c r="X32" s="330">
        <f t="shared" si="1"/>
        <v>0</v>
      </c>
      <c r="Y32" s="511">
        <f>'t1'!N32</f>
        <v>0</v>
      </c>
    </row>
    <row r="33" spans="1:25" ht="12.75" customHeight="1">
      <c r="A33" s="146" t="str">
        <f>'t1'!A33</f>
        <v>POSIZ. ECON. B6 PROFILI ACCESSO B3</v>
      </c>
      <c r="B33" s="181" t="str">
        <f>'t1'!B33</f>
        <v>038490</v>
      </c>
      <c r="C33" s="191"/>
      <c r="D33" s="192"/>
      <c r="E33" s="191"/>
      <c r="F33" s="192"/>
      <c r="G33" s="191"/>
      <c r="H33" s="192"/>
      <c r="I33" s="191"/>
      <c r="J33" s="192"/>
      <c r="K33" s="191"/>
      <c r="L33" s="192"/>
      <c r="M33" s="193"/>
      <c r="N33" s="194"/>
      <c r="O33" s="191"/>
      <c r="P33" s="192"/>
      <c r="Q33" s="191">
        <v>1</v>
      </c>
      <c r="R33" s="192"/>
      <c r="S33" s="195"/>
      <c r="T33" s="196"/>
      <c r="U33" s="195"/>
      <c r="V33" s="196"/>
      <c r="W33" s="329">
        <f t="shared" si="0"/>
        <v>1</v>
      </c>
      <c r="X33" s="330">
        <f t="shared" si="1"/>
        <v>0</v>
      </c>
      <c r="Y33" s="511">
        <f>'t1'!N33</f>
        <v>1</v>
      </c>
    </row>
    <row r="34" spans="1:25" ht="12.75" customHeight="1">
      <c r="A34" s="146" t="str">
        <f>'t1'!A34</f>
        <v>POSIZ. ECON. B6 PROFILI ACCESSO B1</v>
      </c>
      <c r="B34" s="181" t="str">
        <f>'t1'!B34</f>
        <v>038491</v>
      </c>
      <c r="C34" s="191"/>
      <c r="D34" s="192"/>
      <c r="E34" s="191"/>
      <c r="F34" s="192"/>
      <c r="G34" s="191"/>
      <c r="H34" s="192"/>
      <c r="I34" s="191"/>
      <c r="J34" s="192">
        <v>1</v>
      </c>
      <c r="K34" s="191"/>
      <c r="L34" s="192"/>
      <c r="M34" s="193"/>
      <c r="N34" s="194">
        <v>1</v>
      </c>
      <c r="O34" s="191"/>
      <c r="P34" s="192"/>
      <c r="Q34" s="191"/>
      <c r="R34" s="192"/>
      <c r="S34" s="195"/>
      <c r="T34" s="196"/>
      <c r="U34" s="195"/>
      <c r="V34" s="196"/>
      <c r="W34" s="329">
        <f t="shared" si="0"/>
        <v>0</v>
      </c>
      <c r="X34" s="330">
        <f t="shared" si="1"/>
        <v>2</v>
      </c>
      <c r="Y34" s="511">
        <f>'t1'!N34</f>
        <v>1</v>
      </c>
    </row>
    <row r="35" spans="1:25" ht="12.75" customHeight="1">
      <c r="A35" s="146" t="str">
        <f>'t1'!A35</f>
        <v>POSIZ. ECON. B5 PROFILI ACCESSO B3</v>
      </c>
      <c r="B35" s="181" t="str">
        <f>'t1'!B35</f>
        <v>037492</v>
      </c>
      <c r="C35" s="191"/>
      <c r="D35" s="192"/>
      <c r="E35" s="191"/>
      <c r="F35" s="192"/>
      <c r="G35" s="191"/>
      <c r="H35" s="192"/>
      <c r="I35" s="191"/>
      <c r="J35" s="192"/>
      <c r="K35" s="191"/>
      <c r="L35" s="192"/>
      <c r="M35" s="193"/>
      <c r="N35" s="194"/>
      <c r="O35" s="191"/>
      <c r="P35" s="192"/>
      <c r="Q35" s="191"/>
      <c r="R35" s="192"/>
      <c r="S35" s="195"/>
      <c r="T35" s="196"/>
      <c r="U35" s="195"/>
      <c r="V35" s="196"/>
      <c r="W35" s="329">
        <f t="shared" si="0"/>
        <v>0</v>
      </c>
      <c r="X35" s="330">
        <f t="shared" si="1"/>
        <v>0</v>
      </c>
      <c r="Y35" s="511">
        <f>'t1'!N35</f>
        <v>0</v>
      </c>
    </row>
    <row r="36" spans="1:25" ht="12.75" customHeight="1">
      <c r="A36" s="146" t="str">
        <f>'t1'!A36</f>
        <v>POSIZ. ECON. B5 PROFILI ACCESSO B1</v>
      </c>
      <c r="B36" s="181" t="str">
        <f>'t1'!B36</f>
        <v>037493</v>
      </c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3"/>
      <c r="N36" s="194"/>
      <c r="O36" s="191"/>
      <c r="P36" s="192"/>
      <c r="Q36" s="191"/>
      <c r="R36" s="192"/>
      <c r="S36" s="195"/>
      <c r="T36" s="196"/>
      <c r="U36" s="195"/>
      <c r="V36" s="196"/>
      <c r="W36" s="329">
        <f t="shared" si="0"/>
        <v>0</v>
      </c>
      <c r="X36" s="330">
        <f t="shared" si="1"/>
        <v>0</v>
      </c>
      <c r="Y36" s="511">
        <f>'t1'!N36</f>
        <v>0</v>
      </c>
    </row>
    <row r="37" spans="1:25" ht="12.75" customHeight="1">
      <c r="A37" s="146" t="str">
        <f>'t1'!A37</f>
        <v>POSIZ. ECON. B4 PROFILI ACCESSO B3</v>
      </c>
      <c r="B37" s="181" t="str">
        <f>'t1'!B37</f>
        <v>036494</v>
      </c>
      <c r="C37" s="191"/>
      <c r="D37" s="192"/>
      <c r="E37" s="191">
        <v>1</v>
      </c>
      <c r="F37" s="192"/>
      <c r="G37" s="191">
        <v>1</v>
      </c>
      <c r="H37" s="192"/>
      <c r="I37" s="191"/>
      <c r="J37" s="192"/>
      <c r="K37" s="191"/>
      <c r="L37" s="192"/>
      <c r="M37" s="193"/>
      <c r="N37" s="194"/>
      <c r="O37" s="191"/>
      <c r="P37" s="192"/>
      <c r="Q37" s="191"/>
      <c r="R37" s="192"/>
      <c r="S37" s="195"/>
      <c r="T37" s="196"/>
      <c r="U37" s="195"/>
      <c r="V37" s="196"/>
      <c r="W37" s="329">
        <f t="shared" si="0"/>
        <v>2</v>
      </c>
      <c r="X37" s="330">
        <f t="shared" si="1"/>
        <v>0</v>
      </c>
      <c r="Y37" s="511">
        <f>'t1'!N37</f>
        <v>1</v>
      </c>
    </row>
    <row r="38" spans="1:25" ht="12.75" customHeight="1">
      <c r="A38" s="146" t="str">
        <f>'t1'!A38</f>
        <v>POSIZ. ECON. B4 PROFILI ACCESSO B1</v>
      </c>
      <c r="B38" s="181" t="str">
        <f>'t1'!B38</f>
        <v>036495</v>
      </c>
      <c r="C38" s="191"/>
      <c r="D38" s="192"/>
      <c r="E38" s="191"/>
      <c r="F38" s="192"/>
      <c r="G38" s="191"/>
      <c r="H38" s="192"/>
      <c r="I38" s="191">
        <v>2</v>
      </c>
      <c r="J38" s="192"/>
      <c r="K38" s="191"/>
      <c r="L38" s="192"/>
      <c r="M38" s="193"/>
      <c r="N38" s="194"/>
      <c r="O38" s="191"/>
      <c r="P38" s="192"/>
      <c r="Q38" s="191"/>
      <c r="R38" s="192"/>
      <c r="S38" s="195"/>
      <c r="T38" s="196"/>
      <c r="U38" s="195"/>
      <c r="V38" s="196"/>
      <c r="W38" s="329">
        <f t="shared" si="0"/>
        <v>2</v>
      </c>
      <c r="X38" s="330">
        <f t="shared" si="1"/>
        <v>0</v>
      </c>
      <c r="Y38" s="511">
        <f>'t1'!N38</f>
        <v>1</v>
      </c>
    </row>
    <row r="39" spans="1:25" ht="12.75" customHeight="1">
      <c r="A39" s="146" t="str">
        <f>'t1'!A39</f>
        <v>POSIZIONE ECONOMICA DI ACCESSO B3</v>
      </c>
      <c r="B39" s="181" t="str">
        <f>'t1'!B39</f>
        <v>055000</v>
      </c>
      <c r="C39" s="191"/>
      <c r="D39" s="192"/>
      <c r="E39" s="191"/>
      <c r="F39" s="192">
        <v>1</v>
      </c>
      <c r="G39" s="191"/>
      <c r="H39" s="192"/>
      <c r="I39" s="191"/>
      <c r="J39" s="192"/>
      <c r="K39" s="191"/>
      <c r="L39" s="192"/>
      <c r="M39" s="193"/>
      <c r="N39" s="194"/>
      <c r="O39" s="191"/>
      <c r="P39" s="192"/>
      <c r="Q39" s="191"/>
      <c r="R39" s="192"/>
      <c r="S39" s="195"/>
      <c r="T39" s="196"/>
      <c r="U39" s="195"/>
      <c r="V39" s="196"/>
      <c r="W39" s="329">
        <f t="shared" si="0"/>
        <v>0</v>
      </c>
      <c r="X39" s="330">
        <f t="shared" si="1"/>
        <v>1</v>
      </c>
      <c r="Y39" s="511">
        <f>'t1'!N39</f>
        <v>1</v>
      </c>
    </row>
    <row r="40" spans="1:25" ht="12.75" customHeight="1">
      <c r="A40" s="146" t="str">
        <f>'t1'!A40</f>
        <v>POSIZIONE ECONOMICA B3</v>
      </c>
      <c r="B40" s="181" t="str">
        <f>'t1'!B40</f>
        <v>034000</v>
      </c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3"/>
      <c r="N40" s="194"/>
      <c r="O40" s="191"/>
      <c r="P40" s="192"/>
      <c r="Q40" s="191"/>
      <c r="R40" s="192"/>
      <c r="S40" s="195"/>
      <c r="T40" s="196"/>
      <c r="U40" s="195"/>
      <c r="V40" s="196"/>
      <c r="W40" s="329">
        <f t="shared" si="0"/>
        <v>0</v>
      </c>
      <c r="X40" s="330">
        <f t="shared" si="1"/>
        <v>0</v>
      </c>
      <c r="Y40" s="511">
        <f>'t1'!N40</f>
        <v>0</v>
      </c>
    </row>
    <row r="41" spans="1:25" ht="12.75" customHeight="1">
      <c r="A41" s="146" t="str">
        <f>'t1'!A41</f>
        <v>POSIZIONE ECONOMICA B2</v>
      </c>
      <c r="B41" s="181" t="str">
        <f>'t1'!B41</f>
        <v>032000</v>
      </c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3"/>
      <c r="N41" s="194"/>
      <c r="O41" s="191"/>
      <c r="P41" s="192"/>
      <c r="Q41" s="191"/>
      <c r="R41" s="192"/>
      <c r="S41" s="195"/>
      <c r="T41" s="196"/>
      <c r="U41" s="195"/>
      <c r="V41" s="196"/>
      <c r="W41" s="329">
        <f t="shared" si="0"/>
        <v>0</v>
      </c>
      <c r="X41" s="330">
        <f t="shared" si="1"/>
        <v>0</v>
      </c>
      <c r="Y41" s="511">
        <f>'t1'!N41</f>
        <v>0</v>
      </c>
    </row>
    <row r="42" spans="1:25" ht="12.75" customHeight="1">
      <c r="A42" s="146" t="str">
        <f>'t1'!A42</f>
        <v>POSIZIONE ECONOMICA DI ACCESSO B1</v>
      </c>
      <c r="B42" s="181" t="str">
        <f>'t1'!B42</f>
        <v>054000</v>
      </c>
      <c r="C42" s="191"/>
      <c r="D42" s="192"/>
      <c r="E42" s="191"/>
      <c r="F42" s="192"/>
      <c r="G42" s="191"/>
      <c r="H42" s="192"/>
      <c r="I42" s="191"/>
      <c r="J42" s="192"/>
      <c r="K42" s="191"/>
      <c r="L42" s="192"/>
      <c r="M42" s="193"/>
      <c r="N42" s="194"/>
      <c r="O42" s="191"/>
      <c r="P42" s="192"/>
      <c r="Q42" s="191"/>
      <c r="R42" s="192"/>
      <c r="S42" s="195"/>
      <c r="T42" s="196"/>
      <c r="U42" s="195"/>
      <c r="V42" s="196"/>
      <c r="W42" s="329">
        <f t="shared" si="0"/>
        <v>0</v>
      </c>
      <c r="X42" s="330">
        <f t="shared" si="1"/>
        <v>0</v>
      </c>
      <c r="Y42" s="511">
        <f>'t1'!N42</f>
        <v>0</v>
      </c>
    </row>
    <row r="43" spans="1:25" ht="12.75" customHeight="1">
      <c r="A43" s="146" t="str">
        <f>'t1'!A43</f>
        <v>POSIZIONE ECONOMICA A5</v>
      </c>
      <c r="B43" s="181" t="str">
        <f>'t1'!B43</f>
        <v>0A5000</v>
      </c>
      <c r="C43" s="191"/>
      <c r="D43" s="192"/>
      <c r="E43" s="191"/>
      <c r="F43" s="192"/>
      <c r="G43" s="191"/>
      <c r="H43" s="192"/>
      <c r="I43" s="191"/>
      <c r="J43" s="192"/>
      <c r="K43" s="191">
        <v>1</v>
      </c>
      <c r="L43" s="192"/>
      <c r="M43" s="193"/>
      <c r="N43" s="194"/>
      <c r="O43" s="191">
        <v>1</v>
      </c>
      <c r="P43" s="192"/>
      <c r="Q43" s="191"/>
      <c r="R43" s="192"/>
      <c r="S43" s="195"/>
      <c r="T43" s="196"/>
      <c r="U43" s="195"/>
      <c r="V43" s="196"/>
      <c r="W43" s="329">
        <f t="shared" si="0"/>
        <v>2</v>
      </c>
      <c r="X43" s="330">
        <f t="shared" si="1"/>
        <v>0</v>
      </c>
      <c r="Y43" s="511">
        <f>'t1'!N43</f>
        <v>1</v>
      </c>
    </row>
    <row r="44" spans="1:25" ht="12.75" customHeight="1">
      <c r="A44" s="146" t="str">
        <f>'t1'!A44</f>
        <v>POSIZIONE ECONOMICA A4</v>
      </c>
      <c r="B44" s="181" t="str">
        <f>'t1'!B44</f>
        <v>028000</v>
      </c>
      <c r="C44" s="191"/>
      <c r="D44" s="192"/>
      <c r="E44" s="191"/>
      <c r="F44" s="192"/>
      <c r="G44" s="191"/>
      <c r="H44" s="192"/>
      <c r="I44" s="191"/>
      <c r="J44" s="192"/>
      <c r="K44" s="191"/>
      <c r="L44" s="192"/>
      <c r="M44" s="193"/>
      <c r="N44" s="194"/>
      <c r="O44" s="191"/>
      <c r="P44" s="192"/>
      <c r="Q44" s="191"/>
      <c r="R44" s="192"/>
      <c r="S44" s="195"/>
      <c r="T44" s="196"/>
      <c r="U44" s="195"/>
      <c r="V44" s="196"/>
      <c r="W44" s="329">
        <f t="shared" si="0"/>
        <v>0</v>
      </c>
      <c r="X44" s="330">
        <f t="shared" si="1"/>
        <v>0</v>
      </c>
      <c r="Y44" s="511">
        <f>'t1'!N44</f>
        <v>0</v>
      </c>
    </row>
    <row r="45" spans="1:25" ht="12.75" customHeight="1">
      <c r="A45" s="146" t="str">
        <f>'t1'!A45</f>
        <v>POSIZIONE ECONOMICA A3</v>
      </c>
      <c r="B45" s="181" t="str">
        <f>'t1'!B45</f>
        <v>027000</v>
      </c>
      <c r="C45" s="191"/>
      <c r="D45" s="192"/>
      <c r="E45" s="191"/>
      <c r="F45" s="192"/>
      <c r="G45" s="191"/>
      <c r="H45" s="192"/>
      <c r="I45" s="191"/>
      <c r="J45" s="192"/>
      <c r="K45" s="191"/>
      <c r="L45" s="192"/>
      <c r="M45" s="193"/>
      <c r="N45" s="194"/>
      <c r="O45" s="191"/>
      <c r="P45" s="192"/>
      <c r="Q45" s="191"/>
      <c r="R45" s="192"/>
      <c r="S45" s="195"/>
      <c r="T45" s="196"/>
      <c r="U45" s="195"/>
      <c r="V45" s="196"/>
      <c r="W45" s="329">
        <f t="shared" si="0"/>
        <v>0</v>
      </c>
      <c r="X45" s="330">
        <f t="shared" si="1"/>
        <v>0</v>
      </c>
      <c r="Y45" s="511">
        <f>'t1'!N45</f>
        <v>0</v>
      </c>
    </row>
    <row r="46" spans="1:25" ht="12.75" customHeight="1">
      <c r="A46" s="146" t="str">
        <f>'t1'!A46</f>
        <v>POSIZIONE ECONOMICA A2</v>
      </c>
      <c r="B46" s="181" t="str">
        <f>'t1'!B46</f>
        <v>025000</v>
      </c>
      <c r="C46" s="191"/>
      <c r="D46" s="192"/>
      <c r="E46" s="191"/>
      <c r="F46" s="192"/>
      <c r="G46" s="191"/>
      <c r="H46" s="192"/>
      <c r="I46" s="191"/>
      <c r="J46" s="192"/>
      <c r="K46" s="191"/>
      <c r="L46" s="192"/>
      <c r="M46" s="193"/>
      <c r="N46" s="194"/>
      <c r="O46" s="191"/>
      <c r="P46" s="192"/>
      <c r="Q46" s="191"/>
      <c r="R46" s="192"/>
      <c r="S46" s="195"/>
      <c r="T46" s="196"/>
      <c r="U46" s="195"/>
      <c r="V46" s="196"/>
      <c r="W46" s="329">
        <f t="shared" si="0"/>
        <v>0</v>
      </c>
      <c r="X46" s="330">
        <f t="shared" si="1"/>
        <v>0</v>
      </c>
      <c r="Y46" s="511">
        <f>'t1'!N46</f>
        <v>0</v>
      </c>
    </row>
    <row r="47" spans="1:25" ht="12.75" customHeight="1">
      <c r="A47" s="146" t="str">
        <f>'t1'!A47</f>
        <v>POSIZIONE ECONOMICA DI ACCESSO A1</v>
      </c>
      <c r="B47" s="181" t="str">
        <f>'t1'!B47</f>
        <v>053000</v>
      </c>
      <c r="C47" s="191"/>
      <c r="D47" s="192"/>
      <c r="E47" s="191"/>
      <c r="F47" s="192"/>
      <c r="G47" s="191"/>
      <c r="H47" s="192"/>
      <c r="I47" s="191"/>
      <c r="J47" s="192"/>
      <c r="K47" s="191"/>
      <c r="L47" s="192"/>
      <c r="M47" s="193"/>
      <c r="N47" s="194"/>
      <c r="O47" s="191"/>
      <c r="P47" s="192"/>
      <c r="Q47" s="191"/>
      <c r="R47" s="192"/>
      <c r="S47" s="195"/>
      <c r="T47" s="196"/>
      <c r="U47" s="195"/>
      <c r="V47" s="196"/>
      <c r="W47" s="329">
        <f t="shared" si="0"/>
        <v>0</v>
      </c>
      <c r="X47" s="330">
        <f t="shared" si="1"/>
        <v>0</v>
      </c>
      <c r="Y47" s="511">
        <f>'t1'!N47</f>
        <v>0</v>
      </c>
    </row>
    <row r="48" spans="1:25" ht="12.75" customHeight="1">
      <c r="A48" s="146" t="str">
        <f>'t1'!A48</f>
        <v>CONTRATTISTI (a)</v>
      </c>
      <c r="B48" s="181" t="str">
        <f>'t1'!B48</f>
        <v>000061</v>
      </c>
      <c r="C48" s="191"/>
      <c r="D48" s="192"/>
      <c r="E48" s="191"/>
      <c r="F48" s="192"/>
      <c r="G48" s="191"/>
      <c r="H48" s="192"/>
      <c r="I48" s="191"/>
      <c r="J48" s="192"/>
      <c r="K48" s="191"/>
      <c r="L48" s="192"/>
      <c r="M48" s="193"/>
      <c r="N48" s="194"/>
      <c r="O48" s="191"/>
      <c r="P48" s="192"/>
      <c r="Q48" s="191"/>
      <c r="R48" s="192"/>
      <c r="S48" s="195"/>
      <c r="T48" s="196"/>
      <c r="U48" s="195"/>
      <c r="V48" s="196"/>
      <c r="W48" s="329">
        <f>SUM(C48,E48,G48,I48,K48,M48,O48,Q48,S48,U48)</f>
        <v>0</v>
      </c>
      <c r="X48" s="330">
        <f>SUM(D48,F48,H48,J48,L48,N48,P48,R48,T48,V48)</f>
        <v>0</v>
      </c>
      <c r="Y48" s="511">
        <f>'t1'!N48</f>
        <v>0</v>
      </c>
    </row>
    <row r="49" spans="1:25" ht="12.75" customHeight="1" thickBot="1">
      <c r="A49" s="146" t="str">
        <f>'t1'!A49</f>
        <v>COLLABORATORE A T.D. ART. 90 TUEL (b)</v>
      </c>
      <c r="B49" s="181" t="str">
        <f>'t1'!B49</f>
        <v>000096</v>
      </c>
      <c r="C49" s="191"/>
      <c r="D49" s="192"/>
      <c r="E49" s="191"/>
      <c r="F49" s="192"/>
      <c r="G49" s="191"/>
      <c r="H49" s="192"/>
      <c r="I49" s="191"/>
      <c r="J49" s="192"/>
      <c r="K49" s="191"/>
      <c r="L49" s="192"/>
      <c r="M49" s="193"/>
      <c r="N49" s="194"/>
      <c r="O49" s="191"/>
      <c r="P49" s="192"/>
      <c r="Q49" s="191"/>
      <c r="R49" s="192"/>
      <c r="S49" s="195"/>
      <c r="T49" s="196"/>
      <c r="U49" s="195"/>
      <c r="V49" s="196"/>
      <c r="W49" s="329">
        <f t="shared" si="0"/>
        <v>0</v>
      </c>
      <c r="X49" s="330">
        <f t="shared" si="1"/>
        <v>0</v>
      </c>
      <c r="Y49" s="511">
        <f>'t1'!N49</f>
        <v>0</v>
      </c>
    </row>
    <row r="50" spans="1:24" ht="17.25" customHeight="1" thickBot="1" thickTop="1">
      <c r="A50" s="74" t="s">
        <v>35</v>
      </c>
      <c r="B50" s="75"/>
      <c r="C50" s="326">
        <f aca="true" t="shared" si="2" ref="C50:X50">SUM(C6:C49)</f>
        <v>1</v>
      </c>
      <c r="D50" s="327">
        <f t="shared" si="2"/>
        <v>1</v>
      </c>
      <c r="E50" s="326">
        <f t="shared" si="2"/>
        <v>2</v>
      </c>
      <c r="F50" s="327">
        <f t="shared" si="2"/>
        <v>9</v>
      </c>
      <c r="G50" s="326">
        <f t="shared" si="2"/>
        <v>6</v>
      </c>
      <c r="H50" s="327">
        <f t="shared" si="2"/>
        <v>14</v>
      </c>
      <c r="I50" s="326">
        <f t="shared" si="2"/>
        <v>11</v>
      </c>
      <c r="J50" s="327">
        <f t="shared" si="2"/>
        <v>16</v>
      </c>
      <c r="K50" s="326">
        <f t="shared" si="2"/>
        <v>3</v>
      </c>
      <c r="L50" s="327">
        <f t="shared" si="2"/>
        <v>21</v>
      </c>
      <c r="M50" s="326">
        <f t="shared" si="2"/>
        <v>4</v>
      </c>
      <c r="N50" s="327">
        <f t="shared" si="2"/>
        <v>16</v>
      </c>
      <c r="O50" s="326">
        <f t="shared" si="2"/>
        <v>3</v>
      </c>
      <c r="P50" s="327">
        <f t="shared" si="2"/>
        <v>4</v>
      </c>
      <c r="Q50" s="326">
        <f t="shared" si="2"/>
        <v>2</v>
      </c>
      <c r="R50" s="327">
        <f t="shared" si="2"/>
        <v>4</v>
      </c>
      <c r="S50" s="326">
        <f>SUM(S6:S49)</f>
        <v>0</v>
      </c>
      <c r="T50" s="327">
        <f>SUM(T6:T49)</f>
        <v>0</v>
      </c>
      <c r="U50" s="326">
        <f t="shared" si="2"/>
        <v>0</v>
      </c>
      <c r="V50" s="327">
        <f t="shared" si="2"/>
        <v>0</v>
      </c>
      <c r="W50" s="326">
        <f t="shared" si="2"/>
        <v>32</v>
      </c>
      <c r="X50" s="328">
        <f t="shared" si="2"/>
        <v>85</v>
      </c>
    </row>
    <row r="51" spans="1:11" s="45" customFormat="1" ht="19.5" customHeight="1">
      <c r="A51" s="25" t="str">
        <f>'t1'!$A$201</f>
        <v>(a) personale a tempo indeterminato al quale viene applicato un contratto di lavoro di tipo privatistico (es.:tipografico,chimico,edile,metalmeccanico,portierato, ecc.)</v>
      </c>
      <c r="B51" s="7"/>
      <c r="C51" s="5"/>
      <c r="D51" s="5"/>
      <c r="E51" s="5"/>
      <c r="F51" s="5"/>
      <c r="G51" s="5"/>
      <c r="H51" s="5"/>
      <c r="I51" s="5"/>
      <c r="J51" s="5"/>
      <c r="K51" s="80"/>
    </row>
    <row r="52" spans="1:2" s="5" customFormat="1" ht="11.25">
      <c r="A52" s="25" t="str">
        <f>'t1'!$A$202</f>
        <v>(b) cfr." istruzioni generali e specifiche di comparto" e "glossario"</v>
      </c>
      <c r="B52" s="7"/>
    </row>
  </sheetData>
  <sheetProtection password="EA98" sheet="1" formatColumns="0" selectLockedCells="1"/>
  <mergeCells count="12">
    <mergeCell ref="U4:V4"/>
    <mergeCell ref="K4:L4"/>
    <mergeCell ref="S4:T4"/>
    <mergeCell ref="M4:N4"/>
    <mergeCell ref="O4:P4"/>
    <mergeCell ref="Q4:R4"/>
    <mergeCell ref="A1:V1"/>
    <mergeCell ref="C4:D4"/>
    <mergeCell ref="E4:F4"/>
    <mergeCell ref="G4:H4"/>
    <mergeCell ref="I4:J4"/>
    <mergeCell ref="P2:X2"/>
  </mergeCells>
  <conditionalFormatting sqref="A6:X49">
    <cfRule type="expression" priority="1" dxfId="0" stopIfTrue="1">
      <formula>$Y6&gt;0</formula>
    </cfRule>
  </conditionalFormatting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C53"/>
  <sheetViews>
    <sheetView showGridLines="0" zoomScalePageLayoutView="0" workbookViewId="0" topLeftCell="A1">
      <pane xSplit="2" ySplit="5" topLeftCell="K3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43" sqref="T43"/>
    </sheetView>
  </sheetViews>
  <sheetFormatPr defaultColWidth="10.66015625" defaultRowHeight="10.5"/>
  <cols>
    <col min="1" max="1" width="46.83203125" style="45" customWidth="1"/>
    <col min="2" max="2" width="8.16015625" style="47" bestFit="1" customWidth="1"/>
    <col min="3" max="4" width="6.66015625" style="45" customWidth="1"/>
    <col min="5" max="24" width="8" style="45" customWidth="1"/>
    <col min="25" max="26" width="6.5" style="45" customWidth="1"/>
    <col min="27" max="28" width="8.16015625" style="45" customWidth="1"/>
    <col min="29" max="29" width="0" style="45" hidden="1" customWidth="1"/>
    <col min="30" max="16384" width="10.66015625" style="45" customWidth="1"/>
  </cols>
  <sheetData>
    <row r="1" spans="1:28" s="5" customFormat="1" ht="43.5" customHeight="1">
      <c r="A1" s="605" t="str">
        <f>'t1'!A1</f>
        <v>COMPARTO REGIONI ED AUTONOMIE LOCALI - anno 2015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AB1" s="263"/>
    </row>
    <row r="2" spans="1:28" ht="30" customHeight="1" thickBot="1">
      <c r="A2" s="46"/>
      <c r="S2" s="606"/>
      <c r="T2" s="606"/>
      <c r="U2" s="606"/>
      <c r="V2" s="606"/>
      <c r="W2" s="606"/>
      <c r="X2" s="606"/>
      <c r="Y2" s="606"/>
      <c r="Z2" s="606"/>
      <c r="AA2" s="606"/>
      <c r="AB2" s="606"/>
    </row>
    <row r="3" spans="1:28" ht="16.5" customHeight="1" thickBot="1">
      <c r="A3" s="48"/>
      <c r="B3" s="49"/>
      <c r="C3" s="50" t="s">
        <v>138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1"/>
      <c r="Z3" s="52"/>
      <c r="AA3" s="51"/>
      <c r="AB3" s="52"/>
    </row>
    <row r="4" spans="1:28" ht="16.5" customHeight="1" thickTop="1">
      <c r="A4" s="225" t="s">
        <v>87</v>
      </c>
      <c r="B4" s="53" t="s">
        <v>31</v>
      </c>
      <c r="C4" s="636" t="s">
        <v>121</v>
      </c>
      <c r="D4" s="638"/>
      <c r="E4" s="157" t="s">
        <v>122</v>
      </c>
      <c r="F4" s="156"/>
      <c r="G4" s="636" t="s">
        <v>42</v>
      </c>
      <c r="H4" s="638"/>
      <c r="I4" s="636" t="s">
        <v>43</v>
      </c>
      <c r="J4" s="638"/>
      <c r="K4" s="636" t="s">
        <v>44</v>
      </c>
      <c r="L4" s="638"/>
      <c r="M4" s="636" t="s">
        <v>45</v>
      </c>
      <c r="N4" s="638"/>
      <c r="O4" s="636" t="s">
        <v>46</v>
      </c>
      <c r="P4" s="638"/>
      <c r="Q4" s="636" t="s">
        <v>47</v>
      </c>
      <c r="R4" s="638"/>
      <c r="S4" s="636" t="s">
        <v>48</v>
      </c>
      <c r="T4" s="638"/>
      <c r="U4" s="636" t="s">
        <v>49</v>
      </c>
      <c r="V4" s="638"/>
      <c r="W4" s="636" t="s">
        <v>378</v>
      </c>
      <c r="X4" s="638"/>
      <c r="Y4" s="636" t="s">
        <v>379</v>
      </c>
      <c r="Z4" s="637"/>
      <c r="AA4" s="636" t="s">
        <v>35</v>
      </c>
      <c r="AB4" s="637"/>
    </row>
    <row r="5" spans="1:28" ht="12" thickBot="1">
      <c r="A5" s="517" t="s">
        <v>469</v>
      </c>
      <c r="B5" s="54"/>
      <c r="C5" s="55" t="s">
        <v>50</v>
      </c>
      <c r="D5" s="56" t="s">
        <v>51</v>
      </c>
      <c r="E5" s="55" t="s">
        <v>50</v>
      </c>
      <c r="F5" s="56" t="s">
        <v>51</v>
      </c>
      <c r="G5" s="55" t="s">
        <v>50</v>
      </c>
      <c r="H5" s="56" t="s">
        <v>51</v>
      </c>
      <c r="I5" s="55" t="s">
        <v>50</v>
      </c>
      <c r="J5" s="56" t="s">
        <v>51</v>
      </c>
      <c r="K5" s="55" t="s">
        <v>50</v>
      </c>
      <c r="L5" s="56" t="s">
        <v>51</v>
      </c>
      <c r="M5" s="55" t="s">
        <v>50</v>
      </c>
      <c r="N5" s="56" t="s">
        <v>51</v>
      </c>
      <c r="O5" s="55" t="s">
        <v>50</v>
      </c>
      <c r="P5" s="56" t="s">
        <v>51</v>
      </c>
      <c r="Q5" s="55" t="s">
        <v>50</v>
      </c>
      <c r="R5" s="56" t="s">
        <v>51</v>
      </c>
      <c r="S5" s="55" t="s">
        <v>50</v>
      </c>
      <c r="T5" s="56" t="s">
        <v>51</v>
      </c>
      <c r="U5" s="55" t="s">
        <v>50</v>
      </c>
      <c r="V5" s="56" t="s">
        <v>51</v>
      </c>
      <c r="W5" s="55" t="s">
        <v>50</v>
      </c>
      <c r="X5" s="57" t="s">
        <v>51</v>
      </c>
      <c r="Y5" s="55" t="s">
        <v>50</v>
      </c>
      <c r="Z5" s="57" t="s">
        <v>51</v>
      </c>
      <c r="AA5" s="55" t="s">
        <v>50</v>
      </c>
      <c r="AB5" s="57" t="s">
        <v>51</v>
      </c>
    </row>
    <row r="6" spans="1:29" ht="13.5" customHeight="1" thickTop="1">
      <c r="A6" s="146" t="str">
        <f>'t1'!A6</f>
        <v>SEGRETARIO A</v>
      </c>
      <c r="B6" s="181" t="str">
        <f>'t1'!B6</f>
        <v>0D0102</v>
      </c>
      <c r="C6" s="212"/>
      <c r="D6" s="213"/>
      <c r="E6" s="214"/>
      <c r="F6" s="213"/>
      <c r="G6" s="212"/>
      <c r="H6" s="213"/>
      <c r="I6" s="212"/>
      <c r="J6" s="213"/>
      <c r="K6" s="212"/>
      <c r="L6" s="213"/>
      <c r="M6" s="212"/>
      <c r="N6" s="213"/>
      <c r="O6" s="214"/>
      <c r="P6" s="215"/>
      <c r="Q6" s="212"/>
      <c r="R6" s="213"/>
      <c r="S6" s="212"/>
      <c r="T6" s="213"/>
      <c r="U6" s="212"/>
      <c r="V6" s="213"/>
      <c r="W6" s="216"/>
      <c r="X6" s="213"/>
      <c r="Y6" s="216"/>
      <c r="Z6" s="213"/>
      <c r="AA6" s="331">
        <f>SUM(C6,E6,G6,I6,K6,M6,O6,Q6,S6,U6,W6,Y6)</f>
        <v>0</v>
      </c>
      <c r="AB6" s="332">
        <f>SUM(D6,F6,H6,J6,L6,N6,P6,R6,T6,V6,X6,Z6)</f>
        <v>0</v>
      </c>
      <c r="AC6" s="512">
        <f>'t1'!N6</f>
        <v>0</v>
      </c>
    </row>
    <row r="7" spans="1:29" ht="13.5" customHeight="1">
      <c r="A7" s="146" t="str">
        <f>'t1'!A7</f>
        <v>SEGRETARIO B</v>
      </c>
      <c r="B7" s="181" t="str">
        <f>'t1'!B7</f>
        <v>0D0103</v>
      </c>
      <c r="C7" s="212"/>
      <c r="D7" s="213"/>
      <c r="E7" s="214"/>
      <c r="F7" s="213"/>
      <c r="G7" s="212"/>
      <c r="H7" s="213"/>
      <c r="I7" s="212"/>
      <c r="J7" s="213"/>
      <c r="K7" s="212"/>
      <c r="L7" s="213"/>
      <c r="M7" s="212"/>
      <c r="N7" s="213"/>
      <c r="O7" s="214"/>
      <c r="P7" s="215"/>
      <c r="Q7" s="212"/>
      <c r="R7" s="213"/>
      <c r="S7" s="212"/>
      <c r="T7" s="213"/>
      <c r="U7" s="212"/>
      <c r="V7" s="213"/>
      <c r="W7" s="216"/>
      <c r="X7" s="213"/>
      <c r="Y7" s="216"/>
      <c r="Z7" s="213"/>
      <c r="AA7" s="331">
        <f aca="true" t="shared" si="0" ref="AA7:AA49">SUM(C7,E7,G7,I7,K7,M7,O7,Q7,S7,U7,W7,Y7)</f>
        <v>0</v>
      </c>
      <c r="AB7" s="332">
        <f aca="true" t="shared" si="1" ref="AB7:AB49">SUM(D7,F7,H7,J7,L7,N7,P7,R7,T7,V7,X7,Z7)</f>
        <v>0</v>
      </c>
      <c r="AC7" s="512">
        <f>'t1'!N7</f>
        <v>0</v>
      </c>
    </row>
    <row r="8" spans="1:29" ht="13.5" customHeight="1">
      <c r="A8" s="146" t="str">
        <f>'t1'!A8</f>
        <v>SEGRETARIO C</v>
      </c>
      <c r="B8" s="181" t="str">
        <f>'t1'!B8</f>
        <v>0D0485</v>
      </c>
      <c r="C8" s="212"/>
      <c r="D8" s="213"/>
      <c r="E8" s="214"/>
      <c r="F8" s="213"/>
      <c r="G8" s="212"/>
      <c r="H8" s="213"/>
      <c r="I8" s="212"/>
      <c r="J8" s="213"/>
      <c r="K8" s="212"/>
      <c r="L8" s="213"/>
      <c r="M8" s="212"/>
      <c r="N8" s="213"/>
      <c r="O8" s="214"/>
      <c r="P8" s="215"/>
      <c r="Q8" s="212"/>
      <c r="R8" s="213"/>
      <c r="S8" s="212"/>
      <c r="T8" s="213"/>
      <c r="U8" s="212"/>
      <c r="V8" s="213"/>
      <c r="W8" s="216"/>
      <c r="X8" s="213"/>
      <c r="Y8" s="216"/>
      <c r="Z8" s="213"/>
      <c r="AA8" s="331">
        <f t="shared" si="0"/>
        <v>0</v>
      </c>
      <c r="AB8" s="332">
        <f t="shared" si="1"/>
        <v>0</v>
      </c>
      <c r="AC8" s="512">
        <f>'t1'!N8</f>
        <v>0</v>
      </c>
    </row>
    <row r="9" spans="1:29" ht="13.5" customHeight="1">
      <c r="A9" s="146" t="str">
        <f>'t1'!A9</f>
        <v>SEGRETARIO GENERALE CCIAA</v>
      </c>
      <c r="B9" s="181" t="str">
        <f>'t1'!B9</f>
        <v>0D0104</v>
      </c>
      <c r="C9" s="212"/>
      <c r="D9" s="213"/>
      <c r="E9" s="214"/>
      <c r="F9" s="213"/>
      <c r="G9" s="212"/>
      <c r="H9" s="213"/>
      <c r="I9" s="212"/>
      <c r="J9" s="213"/>
      <c r="K9" s="212"/>
      <c r="L9" s="213"/>
      <c r="M9" s="212"/>
      <c r="N9" s="213"/>
      <c r="O9" s="214"/>
      <c r="P9" s="215"/>
      <c r="Q9" s="212"/>
      <c r="R9" s="213"/>
      <c r="S9" s="212">
        <v>1</v>
      </c>
      <c r="T9" s="213"/>
      <c r="U9" s="212"/>
      <c r="V9" s="213"/>
      <c r="W9" s="216"/>
      <c r="X9" s="213"/>
      <c r="Y9" s="216"/>
      <c r="Z9" s="213"/>
      <c r="AA9" s="331">
        <f t="shared" si="0"/>
        <v>1</v>
      </c>
      <c r="AB9" s="332">
        <f t="shared" si="1"/>
        <v>0</v>
      </c>
      <c r="AC9" s="512">
        <f>'t1'!N9</f>
        <v>1</v>
      </c>
    </row>
    <row r="10" spans="1:29" ht="13.5" customHeight="1">
      <c r="A10" s="146" t="str">
        <f>'t1'!A10</f>
        <v>DIRETTORE  GENERALE</v>
      </c>
      <c r="B10" s="181" t="str">
        <f>'t1'!B10</f>
        <v>0D0097</v>
      </c>
      <c r="C10" s="212"/>
      <c r="D10" s="213"/>
      <c r="E10" s="214"/>
      <c r="F10" s="213"/>
      <c r="G10" s="212"/>
      <c r="H10" s="213"/>
      <c r="I10" s="212"/>
      <c r="J10" s="213"/>
      <c r="K10" s="212"/>
      <c r="L10" s="213"/>
      <c r="M10" s="212"/>
      <c r="N10" s="213"/>
      <c r="O10" s="214"/>
      <c r="P10" s="215"/>
      <c r="Q10" s="212"/>
      <c r="R10" s="213"/>
      <c r="S10" s="212"/>
      <c r="T10" s="213"/>
      <c r="U10" s="212"/>
      <c r="V10" s="213"/>
      <c r="W10" s="216"/>
      <c r="X10" s="213"/>
      <c r="Y10" s="216"/>
      <c r="Z10" s="213"/>
      <c r="AA10" s="331">
        <f t="shared" si="0"/>
        <v>0</v>
      </c>
      <c r="AB10" s="332">
        <f t="shared" si="1"/>
        <v>0</v>
      </c>
      <c r="AC10" s="512">
        <f>'t1'!N10</f>
        <v>0</v>
      </c>
    </row>
    <row r="11" spans="1:29" ht="13.5" customHeight="1">
      <c r="A11" s="146" t="str">
        <f>'t1'!A11</f>
        <v>DIRIGENTE FUORI D.O. art.110 c.2 TUEL</v>
      </c>
      <c r="B11" s="181" t="str">
        <f>'t1'!B11</f>
        <v>0D0098</v>
      </c>
      <c r="C11" s="212"/>
      <c r="D11" s="213"/>
      <c r="E11" s="214"/>
      <c r="F11" s="213"/>
      <c r="G11" s="212"/>
      <c r="H11" s="213"/>
      <c r="I11" s="212"/>
      <c r="J11" s="213"/>
      <c r="K11" s="212"/>
      <c r="L11" s="213"/>
      <c r="M11" s="212"/>
      <c r="N11" s="213"/>
      <c r="O11" s="214"/>
      <c r="P11" s="215"/>
      <c r="Q11" s="212"/>
      <c r="R11" s="213"/>
      <c r="S11" s="212"/>
      <c r="T11" s="213"/>
      <c r="U11" s="212"/>
      <c r="V11" s="213"/>
      <c r="W11" s="216"/>
      <c r="X11" s="213"/>
      <c r="Y11" s="216"/>
      <c r="Z11" s="213"/>
      <c r="AA11" s="331">
        <f t="shared" si="0"/>
        <v>0</v>
      </c>
      <c r="AB11" s="332">
        <f t="shared" si="1"/>
        <v>0</v>
      </c>
      <c r="AC11" s="512">
        <f>'t1'!N11</f>
        <v>0</v>
      </c>
    </row>
    <row r="12" spans="1:29" ht="13.5" customHeight="1">
      <c r="A12" s="146" t="str">
        <f>'t1'!A12</f>
        <v>ALTE SPECIALIZZ. FUORI D.O.art.110 c.2 TUEL</v>
      </c>
      <c r="B12" s="181" t="str">
        <f>'t1'!B12</f>
        <v>0D0095</v>
      </c>
      <c r="C12" s="212"/>
      <c r="D12" s="213"/>
      <c r="E12" s="214"/>
      <c r="F12" s="213"/>
      <c r="G12" s="212"/>
      <c r="H12" s="213"/>
      <c r="I12" s="212"/>
      <c r="J12" s="213"/>
      <c r="K12" s="212"/>
      <c r="L12" s="213"/>
      <c r="M12" s="212"/>
      <c r="N12" s="213"/>
      <c r="O12" s="214"/>
      <c r="P12" s="215"/>
      <c r="Q12" s="212"/>
      <c r="R12" s="213"/>
      <c r="S12" s="212"/>
      <c r="T12" s="213"/>
      <c r="U12" s="212"/>
      <c r="V12" s="213"/>
      <c r="W12" s="216"/>
      <c r="X12" s="213"/>
      <c r="Y12" s="216"/>
      <c r="Z12" s="213"/>
      <c r="AA12" s="331">
        <f t="shared" si="0"/>
        <v>0</v>
      </c>
      <c r="AB12" s="332">
        <f t="shared" si="1"/>
        <v>0</v>
      </c>
      <c r="AC12" s="512">
        <f>'t1'!N12</f>
        <v>0</v>
      </c>
    </row>
    <row r="13" spans="1:29" ht="13.5" customHeight="1">
      <c r="A13" s="146" t="str">
        <f>'t1'!A13</f>
        <v>DIRIGENTE A TEMPO INDETERMINATO</v>
      </c>
      <c r="B13" s="181" t="str">
        <f>'t1'!B13</f>
        <v>0D0164</v>
      </c>
      <c r="C13" s="212"/>
      <c r="D13" s="213"/>
      <c r="E13" s="214"/>
      <c r="F13" s="213"/>
      <c r="G13" s="212"/>
      <c r="H13" s="213"/>
      <c r="I13" s="212"/>
      <c r="J13" s="213"/>
      <c r="K13" s="212"/>
      <c r="L13" s="213"/>
      <c r="M13" s="212"/>
      <c r="N13" s="213"/>
      <c r="O13" s="214">
        <v>1</v>
      </c>
      <c r="P13" s="215"/>
      <c r="Q13" s="212">
        <v>1</v>
      </c>
      <c r="R13" s="213"/>
      <c r="S13" s="212"/>
      <c r="T13" s="213"/>
      <c r="U13" s="212"/>
      <c r="V13" s="213"/>
      <c r="W13" s="216"/>
      <c r="X13" s="213"/>
      <c r="Y13" s="216"/>
      <c r="Z13" s="213"/>
      <c r="AA13" s="331">
        <f t="shared" si="0"/>
        <v>2</v>
      </c>
      <c r="AB13" s="332">
        <f t="shared" si="1"/>
        <v>0</v>
      </c>
      <c r="AC13" s="512">
        <f>'t1'!N13</f>
        <v>1</v>
      </c>
    </row>
    <row r="14" spans="1:29" ht="13.5" customHeight="1">
      <c r="A14" s="146" t="str">
        <f>'t1'!A14</f>
        <v>DIRIGENTE A TEMPO DET.TO  ART.110 C.1 TUEL</v>
      </c>
      <c r="B14" s="181" t="str">
        <f>'t1'!B14</f>
        <v>0D0165</v>
      </c>
      <c r="C14" s="212"/>
      <c r="D14" s="213"/>
      <c r="E14" s="214"/>
      <c r="F14" s="213"/>
      <c r="G14" s="212"/>
      <c r="H14" s="213"/>
      <c r="I14" s="212"/>
      <c r="J14" s="213"/>
      <c r="K14" s="212"/>
      <c r="L14" s="213"/>
      <c r="M14" s="212"/>
      <c r="N14" s="213"/>
      <c r="O14" s="214"/>
      <c r="P14" s="215"/>
      <c r="Q14" s="212"/>
      <c r="R14" s="213"/>
      <c r="S14" s="212"/>
      <c r="T14" s="213"/>
      <c r="U14" s="212"/>
      <c r="V14" s="213"/>
      <c r="W14" s="216"/>
      <c r="X14" s="213"/>
      <c r="Y14" s="216"/>
      <c r="Z14" s="213"/>
      <c r="AA14" s="331">
        <f t="shared" si="0"/>
        <v>0</v>
      </c>
      <c r="AB14" s="332">
        <f t="shared" si="1"/>
        <v>0</v>
      </c>
      <c r="AC14" s="512">
        <f>'t1'!N14</f>
        <v>0</v>
      </c>
    </row>
    <row r="15" spans="1:29" ht="13.5" customHeight="1">
      <c r="A15" s="146" t="str">
        <f>'t1'!A15</f>
        <v>ALTE SPECIALIZZ. IN D.O. art.110 c.1 TUEL</v>
      </c>
      <c r="B15" s="181" t="str">
        <f>'t1'!B15</f>
        <v>0D0I95</v>
      </c>
      <c r="C15" s="212"/>
      <c r="D15" s="213"/>
      <c r="E15" s="214"/>
      <c r="F15" s="213"/>
      <c r="G15" s="212"/>
      <c r="H15" s="213"/>
      <c r="I15" s="212"/>
      <c r="J15" s="213"/>
      <c r="K15" s="212"/>
      <c r="L15" s="213"/>
      <c r="M15" s="212"/>
      <c r="N15" s="213"/>
      <c r="O15" s="214"/>
      <c r="P15" s="215"/>
      <c r="Q15" s="212"/>
      <c r="R15" s="213"/>
      <c r="S15" s="212"/>
      <c r="T15" s="213"/>
      <c r="U15" s="212"/>
      <c r="V15" s="213"/>
      <c r="W15" s="216"/>
      <c r="X15" s="213"/>
      <c r="Y15" s="216"/>
      <c r="Z15" s="213"/>
      <c r="AA15" s="331">
        <f t="shared" si="0"/>
        <v>0</v>
      </c>
      <c r="AB15" s="332">
        <f t="shared" si="1"/>
        <v>0</v>
      </c>
      <c r="AC15" s="512">
        <f>'t1'!N15</f>
        <v>0</v>
      </c>
    </row>
    <row r="16" spans="1:29" ht="13.5" customHeight="1">
      <c r="A16" s="146" t="str">
        <f>'t1'!A16</f>
        <v>POSIZ. ECON. D6 - PROFILI ACCESSO D3</v>
      </c>
      <c r="B16" s="181" t="str">
        <f>'t1'!B16</f>
        <v>0D6A00</v>
      </c>
      <c r="C16" s="212"/>
      <c r="D16" s="213"/>
      <c r="E16" s="214"/>
      <c r="F16" s="213"/>
      <c r="G16" s="212"/>
      <c r="H16" s="213"/>
      <c r="I16" s="212"/>
      <c r="J16" s="213"/>
      <c r="K16" s="212"/>
      <c r="L16" s="213"/>
      <c r="M16" s="212"/>
      <c r="N16" s="213">
        <v>1</v>
      </c>
      <c r="O16" s="214"/>
      <c r="P16" s="215">
        <v>3</v>
      </c>
      <c r="Q16" s="212"/>
      <c r="R16" s="213">
        <v>1</v>
      </c>
      <c r="S16" s="212"/>
      <c r="T16" s="213"/>
      <c r="U16" s="212"/>
      <c r="V16" s="213"/>
      <c r="W16" s="216"/>
      <c r="X16" s="213"/>
      <c r="Y16" s="216"/>
      <c r="Z16" s="213"/>
      <c r="AA16" s="331">
        <f t="shared" si="0"/>
        <v>0</v>
      </c>
      <c r="AB16" s="332">
        <f t="shared" si="1"/>
        <v>5</v>
      </c>
      <c r="AC16" s="512">
        <f>'t1'!N16</f>
        <v>1</v>
      </c>
    </row>
    <row r="17" spans="1:29" ht="13.5" customHeight="1">
      <c r="A17" s="146" t="str">
        <f>'t1'!A17</f>
        <v>POSIZ. ECON. D6 - PROFILO ACCESSO D1</v>
      </c>
      <c r="B17" s="181" t="str">
        <f>'t1'!B17</f>
        <v>0D6000</v>
      </c>
      <c r="C17" s="212"/>
      <c r="D17" s="213"/>
      <c r="E17" s="214"/>
      <c r="F17" s="213"/>
      <c r="G17" s="212"/>
      <c r="H17" s="213"/>
      <c r="I17" s="212"/>
      <c r="J17" s="213"/>
      <c r="K17" s="212"/>
      <c r="L17" s="213"/>
      <c r="M17" s="212"/>
      <c r="N17" s="213"/>
      <c r="O17" s="214"/>
      <c r="P17" s="215"/>
      <c r="Q17" s="212">
        <v>1</v>
      </c>
      <c r="R17" s="213"/>
      <c r="S17" s="212"/>
      <c r="T17" s="213">
        <v>1</v>
      </c>
      <c r="U17" s="212"/>
      <c r="V17" s="213"/>
      <c r="W17" s="216"/>
      <c r="X17" s="213"/>
      <c r="Y17" s="216"/>
      <c r="Z17" s="213"/>
      <c r="AA17" s="331">
        <f t="shared" si="0"/>
        <v>1</v>
      </c>
      <c r="AB17" s="332">
        <f t="shared" si="1"/>
        <v>1</v>
      </c>
      <c r="AC17" s="512">
        <f>'t1'!N17</f>
        <v>1</v>
      </c>
    </row>
    <row r="18" spans="1:29" ht="13.5" customHeight="1">
      <c r="A18" s="146" t="str">
        <f>'t1'!A18</f>
        <v>POSIZ. ECON. D5 PROFILI ACCESSO D3</v>
      </c>
      <c r="B18" s="181" t="str">
        <f>'t1'!B18</f>
        <v>052486</v>
      </c>
      <c r="C18" s="212"/>
      <c r="D18" s="213"/>
      <c r="E18" s="214"/>
      <c r="F18" s="213"/>
      <c r="G18" s="212"/>
      <c r="H18" s="213"/>
      <c r="I18" s="212"/>
      <c r="J18" s="213"/>
      <c r="K18" s="212"/>
      <c r="L18" s="213"/>
      <c r="M18" s="212"/>
      <c r="N18" s="213"/>
      <c r="O18" s="214"/>
      <c r="P18" s="215">
        <v>1</v>
      </c>
      <c r="Q18" s="212"/>
      <c r="R18" s="213"/>
      <c r="S18" s="212"/>
      <c r="T18" s="213"/>
      <c r="U18" s="212"/>
      <c r="V18" s="213">
        <v>1</v>
      </c>
      <c r="W18" s="216"/>
      <c r="X18" s="213"/>
      <c r="Y18" s="216"/>
      <c r="Z18" s="213"/>
      <c r="AA18" s="331">
        <f t="shared" si="0"/>
        <v>0</v>
      </c>
      <c r="AB18" s="332">
        <f t="shared" si="1"/>
        <v>2</v>
      </c>
      <c r="AC18" s="512">
        <f>'t1'!N18</f>
        <v>1</v>
      </c>
    </row>
    <row r="19" spans="1:29" ht="13.5" customHeight="1">
      <c r="A19" s="146" t="str">
        <f>'t1'!A19</f>
        <v>POSIZ. ECON. D5 PROFILI ACCESSO D1</v>
      </c>
      <c r="B19" s="181" t="str">
        <f>'t1'!B19</f>
        <v>052487</v>
      </c>
      <c r="C19" s="212"/>
      <c r="D19" s="213"/>
      <c r="E19" s="214"/>
      <c r="F19" s="213"/>
      <c r="G19" s="212"/>
      <c r="H19" s="213"/>
      <c r="I19" s="212"/>
      <c r="J19" s="213"/>
      <c r="K19" s="212"/>
      <c r="L19" s="213"/>
      <c r="M19" s="212"/>
      <c r="N19" s="213"/>
      <c r="O19" s="214"/>
      <c r="P19" s="215"/>
      <c r="Q19" s="212"/>
      <c r="R19" s="213"/>
      <c r="S19" s="212"/>
      <c r="T19" s="213"/>
      <c r="U19" s="212"/>
      <c r="V19" s="213"/>
      <c r="W19" s="216"/>
      <c r="X19" s="213"/>
      <c r="Y19" s="216"/>
      <c r="Z19" s="213"/>
      <c r="AA19" s="331">
        <f t="shared" si="0"/>
        <v>0</v>
      </c>
      <c r="AB19" s="332">
        <f t="shared" si="1"/>
        <v>0</v>
      </c>
      <c r="AC19" s="512">
        <f>'t1'!N19</f>
        <v>0</v>
      </c>
    </row>
    <row r="20" spans="1:29" ht="13.5" customHeight="1">
      <c r="A20" s="146" t="str">
        <f>'t1'!A20</f>
        <v>POSIZ. ECON. D4 PROFILI ACCESSO D3</v>
      </c>
      <c r="B20" s="181" t="str">
        <f>'t1'!B20</f>
        <v>051488</v>
      </c>
      <c r="C20" s="212"/>
      <c r="D20" s="213"/>
      <c r="E20" s="214"/>
      <c r="F20" s="213"/>
      <c r="G20" s="212"/>
      <c r="H20" s="213"/>
      <c r="I20" s="212"/>
      <c r="J20" s="213"/>
      <c r="K20" s="212"/>
      <c r="L20" s="213"/>
      <c r="M20" s="212"/>
      <c r="N20" s="213"/>
      <c r="O20" s="214"/>
      <c r="P20" s="215"/>
      <c r="Q20" s="212"/>
      <c r="R20" s="213"/>
      <c r="S20" s="212"/>
      <c r="T20" s="213"/>
      <c r="U20" s="212"/>
      <c r="V20" s="213"/>
      <c r="W20" s="216"/>
      <c r="X20" s="213"/>
      <c r="Y20" s="216"/>
      <c r="Z20" s="213"/>
      <c r="AA20" s="331">
        <f t="shared" si="0"/>
        <v>0</v>
      </c>
      <c r="AB20" s="332">
        <f t="shared" si="1"/>
        <v>0</v>
      </c>
      <c r="AC20" s="512">
        <f>'t1'!N20</f>
        <v>0</v>
      </c>
    </row>
    <row r="21" spans="1:29" ht="13.5" customHeight="1">
      <c r="A21" s="146" t="str">
        <f>'t1'!A21</f>
        <v>POSIZ. ECON. D4 PROFILI ACCESSO D1</v>
      </c>
      <c r="B21" s="181" t="str">
        <f>'t1'!B21</f>
        <v>051489</v>
      </c>
      <c r="C21" s="212"/>
      <c r="D21" s="213"/>
      <c r="E21" s="214"/>
      <c r="F21" s="213"/>
      <c r="G21" s="212"/>
      <c r="H21" s="213"/>
      <c r="I21" s="212"/>
      <c r="J21" s="213"/>
      <c r="K21" s="212"/>
      <c r="L21" s="213"/>
      <c r="M21" s="212"/>
      <c r="N21" s="213">
        <v>1</v>
      </c>
      <c r="O21" s="214">
        <v>1</v>
      </c>
      <c r="P21" s="215">
        <v>5</v>
      </c>
      <c r="Q21" s="212">
        <v>1</v>
      </c>
      <c r="R21" s="213">
        <v>1</v>
      </c>
      <c r="S21" s="212"/>
      <c r="T21" s="213">
        <v>1</v>
      </c>
      <c r="U21" s="212"/>
      <c r="V21" s="213"/>
      <c r="W21" s="216"/>
      <c r="X21" s="213"/>
      <c r="Y21" s="216"/>
      <c r="Z21" s="213"/>
      <c r="AA21" s="331">
        <f t="shared" si="0"/>
        <v>2</v>
      </c>
      <c r="AB21" s="332">
        <f t="shared" si="1"/>
        <v>8</v>
      </c>
      <c r="AC21" s="512">
        <f>'t1'!N21</f>
        <v>1</v>
      </c>
    </row>
    <row r="22" spans="1:29" ht="13.5" customHeight="1">
      <c r="A22" s="146" t="str">
        <f>'t1'!A22</f>
        <v>POSIZIONE ECONOMICA DI ACCESSO D3</v>
      </c>
      <c r="B22" s="181" t="str">
        <f>'t1'!B22</f>
        <v>058000</v>
      </c>
      <c r="C22" s="212"/>
      <c r="D22" s="213"/>
      <c r="E22" s="214"/>
      <c r="F22" s="213"/>
      <c r="G22" s="212"/>
      <c r="H22" s="213"/>
      <c r="I22" s="212"/>
      <c r="J22" s="213"/>
      <c r="K22" s="212"/>
      <c r="L22" s="213"/>
      <c r="M22" s="212"/>
      <c r="N22" s="213"/>
      <c r="O22" s="214"/>
      <c r="P22" s="215"/>
      <c r="Q22" s="212"/>
      <c r="R22" s="213"/>
      <c r="S22" s="212"/>
      <c r="T22" s="213"/>
      <c r="U22" s="212"/>
      <c r="V22" s="213"/>
      <c r="W22" s="216"/>
      <c r="X22" s="213"/>
      <c r="Y22" s="216"/>
      <c r="Z22" s="213"/>
      <c r="AA22" s="331">
        <f t="shared" si="0"/>
        <v>0</v>
      </c>
      <c r="AB22" s="332">
        <f t="shared" si="1"/>
        <v>0</v>
      </c>
      <c r="AC22" s="512">
        <f>'t1'!N22</f>
        <v>0</v>
      </c>
    </row>
    <row r="23" spans="1:29" ht="13.5" customHeight="1">
      <c r="A23" s="146" t="str">
        <f>'t1'!A23</f>
        <v>POSIZIONE ECONOMICA D3</v>
      </c>
      <c r="B23" s="181" t="str">
        <f>'t1'!B23</f>
        <v>050000</v>
      </c>
      <c r="C23" s="212"/>
      <c r="D23" s="213"/>
      <c r="E23" s="214"/>
      <c r="F23" s="213"/>
      <c r="G23" s="212"/>
      <c r="H23" s="213"/>
      <c r="I23" s="212"/>
      <c r="J23" s="213"/>
      <c r="K23" s="212"/>
      <c r="L23" s="213"/>
      <c r="M23" s="212"/>
      <c r="N23" s="213">
        <v>1</v>
      </c>
      <c r="O23" s="214"/>
      <c r="P23" s="215"/>
      <c r="Q23" s="212"/>
      <c r="R23" s="213">
        <v>1</v>
      </c>
      <c r="S23" s="212"/>
      <c r="T23" s="213"/>
      <c r="U23" s="212"/>
      <c r="V23" s="213"/>
      <c r="W23" s="216"/>
      <c r="X23" s="213"/>
      <c r="Y23" s="216"/>
      <c r="Z23" s="213"/>
      <c r="AA23" s="331">
        <f t="shared" si="0"/>
        <v>0</v>
      </c>
      <c r="AB23" s="332">
        <f t="shared" si="1"/>
        <v>2</v>
      </c>
      <c r="AC23" s="512">
        <f>'t1'!N23</f>
        <v>1</v>
      </c>
    </row>
    <row r="24" spans="1:29" ht="13.5" customHeight="1">
      <c r="A24" s="146" t="str">
        <f>'t1'!A24</f>
        <v>POSIZIONE ECONOMICA D2</v>
      </c>
      <c r="B24" s="181" t="str">
        <f>'t1'!B24</f>
        <v>049000</v>
      </c>
      <c r="C24" s="212"/>
      <c r="D24" s="213"/>
      <c r="E24" s="214"/>
      <c r="F24" s="213"/>
      <c r="G24" s="212"/>
      <c r="H24" s="213"/>
      <c r="I24" s="212"/>
      <c r="J24" s="213"/>
      <c r="K24" s="212"/>
      <c r="L24" s="213"/>
      <c r="M24" s="212"/>
      <c r="N24" s="213">
        <v>2</v>
      </c>
      <c r="O24" s="214"/>
      <c r="P24" s="215"/>
      <c r="Q24" s="212"/>
      <c r="R24" s="213"/>
      <c r="S24" s="212"/>
      <c r="T24" s="213"/>
      <c r="U24" s="212"/>
      <c r="V24" s="213"/>
      <c r="W24" s="216"/>
      <c r="X24" s="213"/>
      <c r="Y24" s="216"/>
      <c r="Z24" s="213"/>
      <c r="AA24" s="331">
        <f t="shared" si="0"/>
        <v>0</v>
      </c>
      <c r="AB24" s="332">
        <f t="shared" si="1"/>
        <v>2</v>
      </c>
      <c r="AC24" s="512">
        <f>'t1'!N24</f>
        <v>1</v>
      </c>
    </row>
    <row r="25" spans="1:29" ht="13.5" customHeight="1">
      <c r="A25" s="146" t="str">
        <f>'t1'!A25</f>
        <v>POSIZIONE ECONOMICA DI ACCESSO D1</v>
      </c>
      <c r="B25" s="181" t="str">
        <f>'t1'!B25</f>
        <v>057000</v>
      </c>
      <c r="C25" s="212"/>
      <c r="D25" s="213"/>
      <c r="E25" s="214"/>
      <c r="F25" s="213"/>
      <c r="G25" s="212"/>
      <c r="H25" s="213"/>
      <c r="I25" s="212"/>
      <c r="J25" s="213"/>
      <c r="K25" s="212"/>
      <c r="L25" s="213">
        <v>1</v>
      </c>
      <c r="M25" s="212">
        <v>2</v>
      </c>
      <c r="N25" s="213">
        <v>1</v>
      </c>
      <c r="O25" s="214">
        <v>2</v>
      </c>
      <c r="P25" s="215">
        <v>2</v>
      </c>
      <c r="Q25" s="212"/>
      <c r="R25" s="213">
        <v>1</v>
      </c>
      <c r="S25" s="212"/>
      <c r="T25" s="213"/>
      <c r="U25" s="212"/>
      <c r="V25" s="213"/>
      <c r="W25" s="216"/>
      <c r="X25" s="213"/>
      <c r="Y25" s="216"/>
      <c r="Z25" s="213"/>
      <c r="AA25" s="331">
        <f t="shared" si="0"/>
        <v>4</v>
      </c>
      <c r="AB25" s="332">
        <f t="shared" si="1"/>
        <v>5</v>
      </c>
      <c r="AC25" s="512">
        <f>'t1'!N25</f>
        <v>1</v>
      </c>
    </row>
    <row r="26" spans="1:29" ht="13.5" customHeight="1">
      <c r="A26" s="146" t="str">
        <f>'t1'!A26</f>
        <v>POSIZIONE ECONOMICA C5</v>
      </c>
      <c r="B26" s="181" t="str">
        <f>'t1'!B26</f>
        <v>046000</v>
      </c>
      <c r="C26" s="212"/>
      <c r="D26" s="213"/>
      <c r="E26" s="214"/>
      <c r="F26" s="213"/>
      <c r="G26" s="212"/>
      <c r="H26" s="213"/>
      <c r="I26" s="212"/>
      <c r="J26" s="213"/>
      <c r="K26" s="212"/>
      <c r="L26" s="213"/>
      <c r="M26" s="212">
        <v>1</v>
      </c>
      <c r="N26" s="213">
        <v>7</v>
      </c>
      <c r="O26" s="214">
        <v>5</v>
      </c>
      <c r="P26" s="215">
        <v>15</v>
      </c>
      <c r="Q26" s="212">
        <v>2</v>
      </c>
      <c r="R26" s="213">
        <v>8</v>
      </c>
      <c r="S26" s="212">
        <v>2</v>
      </c>
      <c r="T26" s="213">
        <v>4</v>
      </c>
      <c r="U26" s="212">
        <v>1</v>
      </c>
      <c r="V26" s="213">
        <v>3</v>
      </c>
      <c r="W26" s="216"/>
      <c r="X26" s="213"/>
      <c r="Y26" s="216"/>
      <c r="Z26" s="213"/>
      <c r="AA26" s="331">
        <f t="shared" si="0"/>
        <v>11</v>
      </c>
      <c r="AB26" s="332">
        <f t="shared" si="1"/>
        <v>37</v>
      </c>
      <c r="AC26" s="512">
        <f>'t1'!N26</f>
        <v>1</v>
      </c>
    </row>
    <row r="27" spans="1:29" ht="13.5" customHeight="1">
      <c r="A27" s="146" t="str">
        <f>'t1'!A27</f>
        <v>POSIZIONE ECONOMICA C4</v>
      </c>
      <c r="B27" s="181" t="str">
        <f>'t1'!B27</f>
        <v>045000</v>
      </c>
      <c r="C27" s="212"/>
      <c r="D27" s="213"/>
      <c r="E27" s="214"/>
      <c r="F27" s="213"/>
      <c r="G27" s="212"/>
      <c r="H27" s="213"/>
      <c r="I27" s="212"/>
      <c r="J27" s="213"/>
      <c r="K27" s="212"/>
      <c r="L27" s="213">
        <v>1</v>
      </c>
      <c r="M27" s="212"/>
      <c r="N27" s="213"/>
      <c r="O27" s="214"/>
      <c r="P27" s="215">
        <v>2</v>
      </c>
      <c r="Q27" s="212"/>
      <c r="R27" s="213">
        <v>3</v>
      </c>
      <c r="S27" s="212"/>
      <c r="T27" s="213"/>
      <c r="U27" s="212"/>
      <c r="V27" s="213"/>
      <c r="W27" s="216"/>
      <c r="X27" s="213"/>
      <c r="Y27" s="216"/>
      <c r="Z27" s="213"/>
      <c r="AA27" s="331">
        <f t="shared" si="0"/>
        <v>0</v>
      </c>
      <c r="AB27" s="332">
        <f t="shared" si="1"/>
        <v>6</v>
      </c>
      <c r="AC27" s="512">
        <f>'t1'!N27</f>
        <v>1</v>
      </c>
    </row>
    <row r="28" spans="1:29" ht="13.5" customHeight="1">
      <c r="A28" s="146" t="str">
        <f>'t1'!A28</f>
        <v>POSIZIONE ECONOMICA C3</v>
      </c>
      <c r="B28" s="181" t="str">
        <f>'t1'!B28</f>
        <v>043000</v>
      </c>
      <c r="C28" s="212"/>
      <c r="D28" s="213"/>
      <c r="E28" s="214"/>
      <c r="F28" s="213"/>
      <c r="G28" s="212"/>
      <c r="H28" s="213"/>
      <c r="I28" s="212"/>
      <c r="J28" s="213"/>
      <c r="K28" s="212"/>
      <c r="L28" s="213"/>
      <c r="M28" s="212"/>
      <c r="N28" s="213"/>
      <c r="O28" s="214"/>
      <c r="P28" s="215"/>
      <c r="Q28" s="212"/>
      <c r="R28" s="213">
        <v>1</v>
      </c>
      <c r="S28" s="212"/>
      <c r="T28" s="213"/>
      <c r="U28" s="212"/>
      <c r="V28" s="213"/>
      <c r="W28" s="216"/>
      <c r="X28" s="213"/>
      <c r="Y28" s="216"/>
      <c r="Z28" s="213"/>
      <c r="AA28" s="331">
        <f t="shared" si="0"/>
        <v>0</v>
      </c>
      <c r="AB28" s="332">
        <f t="shared" si="1"/>
        <v>1</v>
      </c>
      <c r="AC28" s="512">
        <f>'t1'!N28</f>
        <v>1</v>
      </c>
    </row>
    <row r="29" spans="1:29" ht="13.5" customHeight="1">
      <c r="A29" s="146" t="str">
        <f>'t1'!A29</f>
        <v>POSIZIONE ECONOMICA C2</v>
      </c>
      <c r="B29" s="181" t="str">
        <f>'t1'!B29</f>
        <v>042000</v>
      </c>
      <c r="C29" s="212"/>
      <c r="D29" s="213"/>
      <c r="E29" s="214"/>
      <c r="F29" s="213"/>
      <c r="G29" s="212"/>
      <c r="H29" s="213"/>
      <c r="I29" s="212"/>
      <c r="J29" s="213"/>
      <c r="K29" s="212"/>
      <c r="L29" s="213"/>
      <c r="M29" s="212"/>
      <c r="N29" s="213">
        <v>1</v>
      </c>
      <c r="O29" s="214"/>
      <c r="P29" s="215"/>
      <c r="Q29" s="212"/>
      <c r="R29" s="213">
        <v>1</v>
      </c>
      <c r="S29" s="212"/>
      <c r="T29" s="213"/>
      <c r="U29" s="212"/>
      <c r="V29" s="213"/>
      <c r="W29" s="216"/>
      <c r="X29" s="213"/>
      <c r="Y29" s="216"/>
      <c r="Z29" s="213"/>
      <c r="AA29" s="331">
        <f t="shared" si="0"/>
        <v>0</v>
      </c>
      <c r="AB29" s="332">
        <f t="shared" si="1"/>
        <v>2</v>
      </c>
      <c r="AC29" s="512">
        <f>'t1'!N29</f>
        <v>1</v>
      </c>
    </row>
    <row r="30" spans="1:29" ht="13.5" customHeight="1">
      <c r="A30" s="146" t="str">
        <f>'t1'!A30</f>
        <v>POSIZIONE ECONOMICA DI ACCESSO C1</v>
      </c>
      <c r="B30" s="181" t="str">
        <f>'t1'!B30</f>
        <v>056000</v>
      </c>
      <c r="C30" s="212"/>
      <c r="D30" s="213"/>
      <c r="E30" s="214"/>
      <c r="F30" s="213"/>
      <c r="G30" s="212"/>
      <c r="H30" s="213"/>
      <c r="I30" s="212"/>
      <c r="J30" s="213">
        <v>2</v>
      </c>
      <c r="K30" s="212">
        <v>1</v>
      </c>
      <c r="L30" s="213">
        <v>2</v>
      </c>
      <c r="M30" s="212"/>
      <c r="N30" s="213">
        <v>2</v>
      </c>
      <c r="O30" s="214"/>
      <c r="P30" s="215">
        <v>2</v>
      </c>
      <c r="Q30" s="212">
        <v>1</v>
      </c>
      <c r="R30" s="213">
        <v>1</v>
      </c>
      <c r="S30" s="212"/>
      <c r="T30" s="213"/>
      <c r="U30" s="212"/>
      <c r="V30" s="213"/>
      <c r="W30" s="216"/>
      <c r="X30" s="213"/>
      <c r="Y30" s="216"/>
      <c r="Z30" s="213"/>
      <c r="AA30" s="331">
        <f t="shared" si="0"/>
        <v>2</v>
      </c>
      <c r="AB30" s="332">
        <f t="shared" si="1"/>
        <v>9</v>
      </c>
      <c r="AC30" s="512">
        <f>'t1'!N30</f>
        <v>1</v>
      </c>
    </row>
    <row r="31" spans="1:29" ht="13.5" customHeight="1">
      <c r="A31" s="146" t="str">
        <f>'t1'!A31</f>
        <v>POSIZ. ECON. B7 - PROFILO ACCESSO B3</v>
      </c>
      <c r="B31" s="181" t="str">
        <f>'t1'!B31</f>
        <v>0B7A00</v>
      </c>
      <c r="C31" s="212"/>
      <c r="D31" s="213"/>
      <c r="E31" s="214"/>
      <c r="F31" s="213"/>
      <c r="G31" s="212"/>
      <c r="H31" s="213"/>
      <c r="I31" s="212"/>
      <c r="J31" s="213"/>
      <c r="K31" s="212"/>
      <c r="L31" s="213"/>
      <c r="M31" s="212"/>
      <c r="N31" s="213"/>
      <c r="O31" s="214">
        <v>1</v>
      </c>
      <c r="P31" s="215">
        <v>1</v>
      </c>
      <c r="Q31" s="212"/>
      <c r="R31" s="213"/>
      <c r="S31" s="212"/>
      <c r="T31" s="213">
        <v>1</v>
      </c>
      <c r="U31" s="212">
        <v>1</v>
      </c>
      <c r="V31" s="213"/>
      <c r="W31" s="216"/>
      <c r="X31" s="213"/>
      <c r="Y31" s="216"/>
      <c r="Z31" s="213"/>
      <c r="AA31" s="331">
        <f t="shared" si="0"/>
        <v>2</v>
      </c>
      <c r="AB31" s="332">
        <f t="shared" si="1"/>
        <v>2</v>
      </c>
      <c r="AC31" s="512">
        <f>'t1'!N31</f>
        <v>1</v>
      </c>
    </row>
    <row r="32" spans="1:29" ht="13.5" customHeight="1">
      <c r="A32" s="146" t="str">
        <f>'t1'!A32</f>
        <v>POSIZ. ECON. B7 - PROFILO  ACCESSO B1</v>
      </c>
      <c r="B32" s="181" t="str">
        <f>'t1'!B32</f>
        <v>0B7000</v>
      </c>
      <c r="C32" s="212"/>
      <c r="D32" s="213"/>
      <c r="E32" s="214"/>
      <c r="F32" s="213"/>
      <c r="G32" s="212"/>
      <c r="H32" s="213"/>
      <c r="I32" s="212"/>
      <c r="J32" s="213"/>
      <c r="K32" s="212"/>
      <c r="L32" s="213"/>
      <c r="M32" s="212"/>
      <c r="N32" s="213"/>
      <c r="O32" s="214"/>
      <c r="P32" s="215"/>
      <c r="Q32" s="212"/>
      <c r="R32" s="213"/>
      <c r="S32" s="212"/>
      <c r="T32" s="213"/>
      <c r="U32" s="212"/>
      <c r="V32" s="213"/>
      <c r="W32" s="216"/>
      <c r="X32" s="213"/>
      <c r="Y32" s="216"/>
      <c r="Z32" s="213"/>
      <c r="AA32" s="331">
        <f t="shared" si="0"/>
        <v>0</v>
      </c>
      <c r="AB32" s="332">
        <f t="shared" si="1"/>
        <v>0</v>
      </c>
      <c r="AC32" s="512">
        <f>'t1'!N32</f>
        <v>0</v>
      </c>
    </row>
    <row r="33" spans="1:29" ht="13.5" customHeight="1">
      <c r="A33" s="146" t="str">
        <f>'t1'!A33</f>
        <v>POSIZ. ECON. B6 PROFILI ACCESSO B3</v>
      </c>
      <c r="B33" s="181" t="str">
        <f>'t1'!B33</f>
        <v>038490</v>
      </c>
      <c r="C33" s="212"/>
      <c r="D33" s="213"/>
      <c r="E33" s="214"/>
      <c r="F33" s="213"/>
      <c r="G33" s="212"/>
      <c r="H33" s="213"/>
      <c r="I33" s="212"/>
      <c r="J33" s="213"/>
      <c r="K33" s="212"/>
      <c r="L33" s="213"/>
      <c r="M33" s="212"/>
      <c r="N33" s="213"/>
      <c r="O33" s="214"/>
      <c r="P33" s="215"/>
      <c r="Q33" s="212"/>
      <c r="R33" s="213"/>
      <c r="S33" s="212">
        <v>1</v>
      </c>
      <c r="T33" s="213"/>
      <c r="U33" s="212"/>
      <c r="V33" s="213"/>
      <c r="W33" s="216"/>
      <c r="X33" s="213"/>
      <c r="Y33" s="216"/>
      <c r="Z33" s="213"/>
      <c r="AA33" s="331">
        <f t="shared" si="0"/>
        <v>1</v>
      </c>
      <c r="AB33" s="332">
        <f t="shared" si="1"/>
        <v>0</v>
      </c>
      <c r="AC33" s="512">
        <f>'t1'!N33</f>
        <v>1</v>
      </c>
    </row>
    <row r="34" spans="1:29" ht="13.5" customHeight="1">
      <c r="A34" s="146" t="str">
        <f>'t1'!A34</f>
        <v>POSIZ. ECON. B6 PROFILI ACCESSO B1</v>
      </c>
      <c r="B34" s="181" t="str">
        <f>'t1'!B34</f>
        <v>038491</v>
      </c>
      <c r="C34" s="212"/>
      <c r="D34" s="213"/>
      <c r="E34" s="214"/>
      <c r="F34" s="213"/>
      <c r="G34" s="212"/>
      <c r="H34" s="213"/>
      <c r="I34" s="212"/>
      <c r="J34" s="213"/>
      <c r="K34" s="212"/>
      <c r="L34" s="213"/>
      <c r="M34" s="212"/>
      <c r="N34" s="213"/>
      <c r="O34" s="214"/>
      <c r="P34" s="215"/>
      <c r="Q34" s="212"/>
      <c r="R34" s="213">
        <v>1</v>
      </c>
      <c r="S34" s="212"/>
      <c r="T34" s="213"/>
      <c r="U34" s="212"/>
      <c r="V34" s="213">
        <v>1</v>
      </c>
      <c r="W34" s="216"/>
      <c r="X34" s="213"/>
      <c r="Y34" s="216"/>
      <c r="Z34" s="213"/>
      <c r="AA34" s="331">
        <f t="shared" si="0"/>
        <v>0</v>
      </c>
      <c r="AB34" s="332">
        <f t="shared" si="1"/>
        <v>2</v>
      </c>
      <c r="AC34" s="512">
        <f>'t1'!N34</f>
        <v>1</v>
      </c>
    </row>
    <row r="35" spans="1:29" ht="13.5" customHeight="1">
      <c r="A35" s="146" t="str">
        <f>'t1'!A35</f>
        <v>POSIZ. ECON. B5 PROFILI ACCESSO B3</v>
      </c>
      <c r="B35" s="181" t="str">
        <f>'t1'!B35</f>
        <v>037492</v>
      </c>
      <c r="C35" s="212"/>
      <c r="D35" s="213"/>
      <c r="E35" s="214"/>
      <c r="F35" s="213"/>
      <c r="G35" s="212"/>
      <c r="H35" s="213"/>
      <c r="I35" s="212"/>
      <c r="J35" s="213"/>
      <c r="K35" s="212"/>
      <c r="L35" s="213"/>
      <c r="M35" s="212"/>
      <c r="N35" s="213"/>
      <c r="O35" s="214"/>
      <c r="P35" s="215"/>
      <c r="Q35" s="212"/>
      <c r="R35" s="213"/>
      <c r="S35" s="212"/>
      <c r="T35" s="213"/>
      <c r="U35" s="212"/>
      <c r="V35" s="213"/>
      <c r="W35" s="216"/>
      <c r="X35" s="213"/>
      <c r="Y35" s="216"/>
      <c r="Z35" s="213"/>
      <c r="AA35" s="331">
        <f t="shared" si="0"/>
        <v>0</v>
      </c>
      <c r="AB35" s="332">
        <f t="shared" si="1"/>
        <v>0</v>
      </c>
      <c r="AC35" s="512">
        <f>'t1'!N35</f>
        <v>0</v>
      </c>
    </row>
    <row r="36" spans="1:29" ht="13.5" customHeight="1">
      <c r="A36" s="146" t="str">
        <f>'t1'!A36</f>
        <v>POSIZ. ECON. B5 PROFILI ACCESSO B1</v>
      </c>
      <c r="B36" s="181" t="str">
        <f>'t1'!B36</f>
        <v>037493</v>
      </c>
      <c r="C36" s="212"/>
      <c r="D36" s="213"/>
      <c r="E36" s="214"/>
      <c r="F36" s="213"/>
      <c r="G36" s="212"/>
      <c r="H36" s="213"/>
      <c r="I36" s="212"/>
      <c r="J36" s="213"/>
      <c r="K36" s="212"/>
      <c r="L36" s="213"/>
      <c r="M36" s="212"/>
      <c r="N36" s="213"/>
      <c r="O36" s="214"/>
      <c r="P36" s="215"/>
      <c r="Q36" s="212"/>
      <c r="R36" s="213"/>
      <c r="S36" s="212"/>
      <c r="T36" s="213"/>
      <c r="U36" s="212"/>
      <c r="V36" s="213"/>
      <c r="W36" s="216"/>
      <c r="X36" s="213"/>
      <c r="Y36" s="216"/>
      <c r="Z36" s="213"/>
      <c r="AA36" s="331">
        <f t="shared" si="0"/>
        <v>0</v>
      </c>
      <c r="AB36" s="332">
        <f t="shared" si="1"/>
        <v>0</v>
      </c>
      <c r="AC36" s="512">
        <f>'t1'!N36</f>
        <v>0</v>
      </c>
    </row>
    <row r="37" spans="1:29" ht="13.5" customHeight="1">
      <c r="A37" s="146" t="str">
        <f>'t1'!A37</f>
        <v>POSIZ. ECON. B4 PROFILI ACCESSO B3</v>
      </c>
      <c r="B37" s="181" t="str">
        <f>'t1'!B37</f>
        <v>036494</v>
      </c>
      <c r="C37" s="212"/>
      <c r="D37" s="213"/>
      <c r="E37" s="214"/>
      <c r="F37" s="213"/>
      <c r="G37" s="212"/>
      <c r="H37" s="213"/>
      <c r="I37" s="212"/>
      <c r="J37" s="213"/>
      <c r="K37" s="212">
        <v>2</v>
      </c>
      <c r="L37" s="213"/>
      <c r="M37" s="212"/>
      <c r="N37" s="213"/>
      <c r="O37" s="214"/>
      <c r="P37" s="215"/>
      <c r="Q37" s="212"/>
      <c r="R37" s="213"/>
      <c r="S37" s="212"/>
      <c r="T37" s="213"/>
      <c r="U37" s="212"/>
      <c r="V37" s="213"/>
      <c r="W37" s="216"/>
      <c r="X37" s="213"/>
      <c r="Y37" s="216"/>
      <c r="Z37" s="213"/>
      <c r="AA37" s="331">
        <f t="shared" si="0"/>
        <v>2</v>
      </c>
      <c r="AB37" s="332">
        <f t="shared" si="1"/>
        <v>0</v>
      </c>
      <c r="AC37" s="512">
        <f>'t1'!N37</f>
        <v>1</v>
      </c>
    </row>
    <row r="38" spans="1:29" ht="13.5" customHeight="1">
      <c r="A38" s="146" t="str">
        <f>'t1'!A38</f>
        <v>POSIZ. ECON. B4 PROFILI ACCESSO B1</v>
      </c>
      <c r="B38" s="181" t="str">
        <f>'t1'!B38</f>
        <v>036495</v>
      </c>
      <c r="C38" s="212"/>
      <c r="D38" s="213"/>
      <c r="E38" s="214"/>
      <c r="F38" s="213"/>
      <c r="G38" s="212"/>
      <c r="H38" s="213"/>
      <c r="I38" s="212"/>
      <c r="J38" s="213"/>
      <c r="K38" s="212"/>
      <c r="L38" s="213"/>
      <c r="M38" s="212"/>
      <c r="N38" s="213"/>
      <c r="O38" s="214">
        <v>2</v>
      </c>
      <c r="P38" s="215"/>
      <c r="Q38" s="212"/>
      <c r="R38" s="213"/>
      <c r="S38" s="212"/>
      <c r="T38" s="213"/>
      <c r="U38" s="212"/>
      <c r="V38" s="213"/>
      <c r="W38" s="216"/>
      <c r="X38" s="213"/>
      <c r="Y38" s="216"/>
      <c r="Z38" s="213"/>
      <c r="AA38" s="331">
        <f t="shared" si="0"/>
        <v>2</v>
      </c>
      <c r="AB38" s="332">
        <f t="shared" si="1"/>
        <v>0</v>
      </c>
      <c r="AC38" s="512">
        <f>'t1'!N38</f>
        <v>1</v>
      </c>
    </row>
    <row r="39" spans="1:29" ht="13.5" customHeight="1">
      <c r="A39" s="146" t="str">
        <f>'t1'!A39</f>
        <v>POSIZIONE ECONOMICA DI ACCESSO B3</v>
      </c>
      <c r="B39" s="181" t="str">
        <f>'t1'!B39</f>
        <v>055000</v>
      </c>
      <c r="C39" s="212"/>
      <c r="D39" s="213"/>
      <c r="E39" s="214"/>
      <c r="F39" s="213"/>
      <c r="G39" s="212"/>
      <c r="H39" s="213"/>
      <c r="I39" s="212"/>
      <c r="J39" s="213"/>
      <c r="K39" s="212"/>
      <c r="L39" s="213"/>
      <c r="M39" s="212"/>
      <c r="N39" s="213">
        <v>1</v>
      </c>
      <c r="O39" s="214"/>
      <c r="P39" s="215"/>
      <c r="Q39" s="212"/>
      <c r="R39" s="213"/>
      <c r="S39" s="212"/>
      <c r="T39" s="213"/>
      <c r="U39" s="212"/>
      <c r="V39" s="213"/>
      <c r="W39" s="216"/>
      <c r="X39" s="213"/>
      <c r="Y39" s="216"/>
      <c r="Z39" s="213"/>
      <c r="AA39" s="331">
        <f t="shared" si="0"/>
        <v>0</v>
      </c>
      <c r="AB39" s="332">
        <f t="shared" si="1"/>
        <v>1</v>
      </c>
      <c r="AC39" s="512">
        <f>'t1'!N39</f>
        <v>1</v>
      </c>
    </row>
    <row r="40" spans="1:29" ht="13.5" customHeight="1">
      <c r="A40" s="146" t="str">
        <f>'t1'!A40</f>
        <v>POSIZIONE ECONOMICA B3</v>
      </c>
      <c r="B40" s="181" t="str">
        <f>'t1'!B40</f>
        <v>034000</v>
      </c>
      <c r="C40" s="212"/>
      <c r="D40" s="213"/>
      <c r="E40" s="214"/>
      <c r="F40" s="213"/>
      <c r="G40" s="212"/>
      <c r="H40" s="213"/>
      <c r="I40" s="212"/>
      <c r="J40" s="213"/>
      <c r="K40" s="212"/>
      <c r="L40" s="213"/>
      <c r="M40" s="212"/>
      <c r="N40" s="213"/>
      <c r="O40" s="214"/>
      <c r="P40" s="215"/>
      <c r="Q40" s="212"/>
      <c r="R40" s="213"/>
      <c r="S40" s="212"/>
      <c r="T40" s="213"/>
      <c r="U40" s="212"/>
      <c r="V40" s="213"/>
      <c r="W40" s="216"/>
      <c r="X40" s="213"/>
      <c r="Y40" s="216"/>
      <c r="Z40" s="213"/>
      <c r="AA40" s="331">
        <f t="shared" si="0"/>
        <v>0</v>
      </c>
      <c r="AB40" s="332">
        <f t="shared" si="1"/>
        <v>0</v>
      </c>
      <c r="AC40" s="512">
        <f>'t1'!N40</f>
        <v>0</v>
      </c>
    </row>
    <row r="41" spans="1:29" ht="13.5" customHeight="1">
      <c r="A41" s="146" t="str">
        <f>'t1'!A41</f>
        <v>POSIZIONE ECONOMICA B2</v>
      </c>
      <c r="B41" s="181" t="str">
        <f>'t1'!B41</f>
        <v>032000</v>
      </c>
      <c r="C41" s="212"/>
      <c r="D41" s="213"/>
      <c r="E41" s="214"/>
      <c r="F41" s="213"/>
      <c r="G41" s="212"/>
      <c r="H41" s="213"/>
      <c r="I41" s="212"/>
      <c r="J41" s="213"/>
      <c r="K41" s="212"/>
      <c r="L41" s="213"/>
      <c r="M41" s="212"/>
      <c r="N41" s="213"/>
      <c r="O41" s="214"/>
      <c r="P41" s="215"/>
      <c r="Q41" s="212"/>
      <c r="R41" s="213"/>
      <c r="S41" s="212"/>
      <c r="T41" s="213"/>
      <c r="U41" s="212"/>
      <c r="V41" s="213"/>
      <c r="W41" s="216"/>
      <c r="X41" s="213"/>
      <c r="Y41" s="216"/>
      <c r="Z41" s="213"/>
      <c r="AA41" s="331">
        <f t="shared" si="0"/>
        <v>0</v>
      </c>
      <c r="AB41" s="332">
        <f t="shared" si="1"/>
        <v>0</v>
      </c>
      <c r="AC41" s="512">
        <f>'t1'!N41</f>
        <v>0</v>
      </c>
    </row>
    <row r="42" spans="1:29" ht="13.5" customHeight="1">
      <c r="A42" s="146" t="str">
        <f>'t1'!A42</f>
        <v>POSIZIONE ECONOMICA DI ACCESSO B1</v>
      </c>
      <c r="B42" s="181" t="str">
        <f>'t1'!B42</f>
        <v>054000</v>
      </c>
      <c r="C42" s="212"/>
      <c r="D42" s="213"/>
      <c r="E42" s="214"/>
      <c r="F42" s="213"/>
      <c r="G42" s="212"/>
      <c r="H42" s="213"/>
      <c r="I42" s="212"/>
      <c r="J42" s="213"/>
      <c r="K42" s="212"/>
      <c r="L42" s="213"/>
      <c r="M42" s="212"/>
      <c r="N42" s="213"/>
      <c r="O42" s="214"/>
      <c r="P42" s="215"/>
      <c r="Q42" s="212"/>
      <c r="R42" s="213"/>
      <c r="S42" s="212"/>
      <c r="T42" s="213"/>
      <c r="U42" s="212"/>
      <c r="V42" s="213"/>
      <c r="W42" s="216"/>
      <c r="X42" s="213"/>
      <c r="Y42" s="216"/>
      <c r="Z42" s="213"/>
      <c r="AA42" s="331">
        <f t="shared" si="0"/>
        <v>0</v>
      </c>
      <c r="AB42" s="332">
        <f t="shared" si="1"/>
        <v>0</v>
      </c>
      <c r="AC42" s="512">
        <f>'t1'!N42</f>
        <v>0</v>
      </c>
    </row>
    <row r="43" spans="1:29" ht="13.5" customHeight="1">
      <c r="A43" s="146" t="str">
        <f>'t1'!A43</f>
        <v>POSIZIONE ECONOMICA A5</v>
      </c>
      <c r="B43" s="181" t="str">
        <f>'t1'!B43</f>
        <v>0A5000</v>
      </c>
      <c r="C43" s="212"/>
      <c r="D43" s="213"/>
      <c r="E43" s="214"/>
      <c r="F43" s="213"/>
      <c r="G43" s="212"/>
      <c r="H43" s="213"/>
      <c r="I43" s="212"/>
      <c r="J43" s="213"/>
      <c r="K43" s="212"/>
      <c r="L43" s="213"/>
      <c r="M43" s="212"/>
      <c r="N43" s="213"/>
      <c r="O43" s="214">
        <v>1</v>
      </c>
      <c r="P43" s="215"/>
      <c r="Q43" s="212"/>
      <c r="R43" s="213"/>
      <c r="S43" s="212">
        <v>1</v>
      </c>
      <c r="T43" s="213"/>
      <c r="U43" s="212"/>
      <c r="V43" s="213"/>
      <c r="W43" s="216"/>
      <c r="X43" s="213"/>
      <c r="Y43" s="216"/>
      <c r="Z43" s="213"/>
      <c r="AA43" s="331">
        <f t="shared" si="0"/>
        <v>2</v>
      </c>
      <c r="AB43" s="332">
        <f t="shared" si="1"/>
        <v>0</v>
      </c>
      <c r="AC43" s="512">
        <f>'t1'!N43</f>
        <v>1</v>
      </c>
    </row>
    <row r="44" spans="1:29" ht="13.5" customHeight="1">
      <c r="A44" s="146" t="str">
        <f>'t1'!A44</f>
        <v>POSIZIONE ECONOMICA A4</v>
      </c>
      <c r="B44" s="181" t="str">
        <f>'t1'!B44</f>
        <v>028000</v>
      </c>
      <c r="C44" s="212"/>
      <c r="D44" s="213"/>
      <c r="E44" s="214"/>
      <c r="F44" s="213"/>
      <c r="G44" s="212"/>
      <c r="H44" s="213"/>
      <c r="I44" s="212"/>
      <c r="J44" s="213"/>
      <c r="K44" s="212"/>
      <c r="L44" s="213"/>
      <c r="M44" s="212"/>
      <c r="N44" s="213"/>
      <c r="O44" s="214"/>
      <c r="P44" s="215"/>
      <c r="Q44" s="212"/>
      <c r="R44" s="213"/>
      <c r="S44" s="212"/>
      <c r="T44" s="213"/>
      <c r="U44" s="212"/>
      <c r="V44" s="213"/>
      <c r="W44" s="216"/>
      <c r="X44" s="213"/>
      <c r="Y44" s="216"/>
      <c r="Z44" s="213"/>
      <c r="AA44" s="331">
        <f t="shared" si="0"/>
        <v>0</v>
      </c>
      <c r="AB44" s="332">
        <f t="shared" si="1"/>
        <v>0</v>
      </c>
      <c r="AC44" s="512">
        <f>'t1'!N44</f>
        <v>0</v>
      </c>
    </row>
    <row r="45" spans="1:29" ht="13.5" customHeight="1">
      <c r="A45" s="146" t="str">
        <f>'t1'!A45</f>
        <v>POSIZIONE ECONOMICA A3</v>
      </c>
      <c r="B45" s="181" t="str">
        <f>'t1'!B45</f>
        <v>027000</v>
      </c>
      <c r="C45" s="212"/>
      <c r="D45" s="213"/>
      <c r="E45" s="214"/>
      <c r="F45" s="213"/>
      <c r="G45" s="212"/>
      <c r="H45" s="213"/>
      <c r="I45" s="212"/>
      <c r="J45" s="213"/>
      <c r="K45" s="212"/>
      <c r="L45" s="213"/>
      <c r="M45" s="212"/>
      <c r="N45" s="213"/>
      <c r="O45" s="214"/>
      <c r="P45" s="215"/>
      <c r="Q45" s="212"/>
      <c r="R45" s="213"/>
      <c r="S45" s="212"/>
      <c r="T45" s="213"/>
      <c r="U45" s="212"/>
      <c r="V45" s="213"/>
      <c r="W45" s="216"/>
      <c r="X45" s="213"/>
      <c r="Y45" s="216"/>
      <c r="Z45" s="213"/>
      <c r="AA45" s="331">
        <f t="shared" si="0"/>
        <v>0</v>
      </c>
      <c r="AB45" s="332">
        <f t="shared" si="1"/>
        <v>0</v>
      </c>
      <c r="AC45" s="512">
        <f>'t1'!N45</f>
        <v>0</v>
      </c>
    </row>
    <row r="46" spans="1:29" ht="13.5" customHeight="1">
      <c r="A46" s="146" t="str">
        <f>'t1'!A46</f>
        <v>POSIZIONE ECONOMICA A2</v>
      </c>
      <c r="B46" s="181" t="str">
        <f>'t1'!B46</f>
        <v>025000</v>
      </c>
      <c r="C46" s="212"/>
      <c r="D46" s="213"/>
      <c r="E46" s="214"/>
      <c r="F46" s="213"/>
      <c r="G46" s="212"/>
      <c r="H46" s="213"/>
      <c r="I46" s="212"/>
      <c r="J46" s="213"/>
      <c r="K46" s="212"/>
      <c r="L46" s="213"/>
      <c r="M46" s="212"/>
      <c r="N46" s="213"/>
      <c r="O46" s="214"/>
      <c r="P46" s="215"/>
      <c r="Q46" s="212"/>
      <c r="R46" s="213"/>
      <c r="S46" s="212"/>
      <c r="T46" s="213"/>
      <c r="U46" s="212"/>
      <c r="V46" s="213"/>
      <c r="W46" s="216"/>
      <c r="X46" s="213"/>
      <c r="Y46" s="216"/>
      <c r="Z46" s="213"/>
      <c r="AA46" s="331">
        <f t="shared" si="0"/>
        <v>0</v>
      </c>
      <c r="AB46" s="332">
        <f t="shared" si="1"/>
        <v>0</v>
      </c>
      <c r="AC46" s="512">
        <f>'t1'!N46</f>
        <v>0</v>
      </c>
    </row>
    <row r="47" spans="1:29" ht="13.5" customHeight="1">
      <c r="A47" s="146" t="str">
        <f>'t1'!A47</f>
        <v>POSIZIONE ECONOMICA DI ACCESSO A1</v>
      </c>
      <c r="B47" s="181" t="str">
        <f>'t1'!B47</f>
        <v>053000</v>
      </c>
      <c r="C47" s="212"/>
      <c r="D47" s="213"/>
      <c r="E47" s="214"/>
      <c r="F47" s="213"/>
      <c r="G47" s="212"/>
      <c r="H47" s="213"/>
      <c r="I47" s="212"/>
      <c r="J47" s="213"/>
      <c r="K47" s="212"/>
      <c r="L47" s="213"/>
      <c r="M47" s="212"/>
      <c r="N47" s="213"/>
      <c r="O47" s="214"/>
      <c r="P47" s="215"/>
      <c r="Q47" s="212"/>
      <c r="R47" s="213"/>
      <c r="S47" s="212"/>
      <c r="T47" s="213"/>
      <c r="U47" s="212"/>
      <c r="V47" s="213"/>
      <c r="W47" s="216"/>
      <c r="X47" s="213"/>
      <c r="Y47" s="216"/>
      <c r="Z47" s="213"/>
      <c r="AA47" s="331">
        <f t="shared" si="0"/>
        <v>0</v>
      </c>
      <c r="AB47" s="332">
        <f t="shared" si="1"/>
        <v>0</v>
      </c>
      <c r="AC47" s="512">
        <f>'t1'!N47</f>
        <v>0</v>
      </c>
    </row>
    <row r="48" spans="1:29" ht="13.5" customHeight="1">
      <c r="A48" s="146" t="str">
        <f>'t1'!A48</f>
        <v>CONTRATTISTI (a)</v>
      </c>
      <c r="B48" s="181" t="str">
        <f>'t1'!B48</f>
        <v>000061</v>
      </c>
      <c r="C48" s="212"/>
      <c r="D48" s="213"/>
      <c r="E48" s="214"/>
      <c r="F48" s="213"/>
      <c r="G48" s="212"/>
      <c r="H48" s="213"/>
      <c r="I48" s="212"/>
      <c r="J48" s="213"/>
      <c r="K48" s="212"/>
      <c r="L48" s="213"/>
      <c r="M48" s="212"/>
      <c r="N48" s="213"/>
      <c r="O48" s="214"/>
      <c r="P48" s="215"/>
      <c r="Q48" s="212"/>
      <c r="R48" s="213"/>
      <c r="S48" s="212"/>
      <c r="T48" s="213"/>
      <c r="U48" s="212"/>
      <c r="V48" s="213"/>
      <c r="W48" s="216"/>
      <c r="X48" s="213"/>
      <c r="Y48" s="216"/>
      <c r="Z48" s="213"/>
      <c r="AA48" s="331">
        <f>SUM(C48,E48,G48,I48,K48,M48,O48,Q48,S48,U48,W48,Y48)</f>
        <v>0</v>
      </c>
      <c r="AB48" s="332">
        <f>SUM(D48,F48,H48,J48,L48,N48,P48,R48,T48,V48,X48,Z48)</f>
        <v>0</v>
      </c>
      <c r="AC48" s="512">
        <f>'t1'!N48</f>
        <v>0</v>
      </c>
    </row>
    <row r="49" spans="1:29" ht="13.5" customHeight="1" thickBot="1">
      <c r="A49" s="146" t="str">
        <f>'t1'!A49</f>
        <v>COLLABORATORE A T.D. ART. 90 TUEL (b)</v>
      </c>
      <c r="B49" s="181" t="str">
        <f>'t1'!B49</f>
        <v>000096</v>
      </c>
      <c r="C49" s="212"/>
      <c r="D49" s="213"/>
      <c r="E49" s="214"/>
      <c r="F49" s="213"/>
      <c r="G49" s="212"/>
      <c r="H49" s="213"/>
      <c r="I49" s="212"/>
      <c r="J49" s="213"/>
      <c r="K49" s="212"/>
      <c r="L49" s="213"/>
      <c r="M49" s="212"/>
      <c r="N49" s="213"/>
      <c r="O49" s="214"/>
      <c r="P49" s="215"/>
      <c r="Q49" s="212"/>
      <c r="R49" s="213"/>
      <c r="S49" s="212"/>
      <c r="T49" s="213"/>
      <c r="U49" s="212"/>
      <c r="V49" s="213"/>
      <c r="W49" s="216"/>
      <c r="X49" s="213"/>
      <c r="Y49" s="216"/>
      <c r="Z49" s="213"/>
      <c r="AA49" s="331">
        <f t="shared" si="0"/>
        <v>0</v>
      </c>
      <c r="AB49" s="332">
        <f t="shared" si="1"/>
        <v>0</v>
      </c>
      <c r="AC49" s="512">
        <f>'t1'!N49</f>
        <v>0</v>
      </c>
    </row>
    <row r="50" spans="1:28" ht="16.5" customHeight="1" thickBot="1" thickTop="1">
      <c r="A50" s="58" t="s">
        <v>35</v>
      </c>
      <c r="B50" s="59"/>
      <c r="C50" s="333">
        <f aca="true" t="shared" si="2" ref="C50:AB50">SUM(C6:C49)</f>
        <v>0</v>
      </c>
      <c r="D50" s="335">
        <f t="shared" si="2"/>
        <v>0</v>
      </c>
      <c r="E50" s="333">
        <f t="shared" si="2"/>
        <v>0</v>
      </c>
      <c r="F50" s="335">
        <f t="shared" si="2"/>
        <v>0</v>
      </c>
      <c r="G50" s="333">
        <f t="shared" si="2"/>
        <v>0</v>
      </c>
      <c r="H50" s="335">
        <f t="shared" si="2"/>
        <v>0</v>
      </c>
      <c r="I50" s="333">
        <f t="shared" si="2"/>
        <v>0</v>
      </c>
      <c r="J50" s="335">
        <f t="shared" si="2"/>
        <v>2</v>
      </c>
      <c r="K50" s="333">
        <f t="shared" si="2"/>
        <v>3</v>
      </c>
      <c r="L50" s="335">
        <f t="shared" si="2"/>
        <v>4</v>
      </c>
      <c r="M50" s="333">
        <f t="shared" si="2"/>
        <v>3</v>
      </c>
      <c r="N50" s="335">
        <f t="shared" si="2"/>
        <v>17</v>
      </c>
      <c r="O50" s="333">
        <f t="shared" si="2"/>
        <v>13</v>
      </c>
      <c r="P50" s="335">
        <f t="shared" si="2"/>
        <v>31</v>
      </c>
      <c r="Q50" s="333">
        <f t="shared" si="2"/>
        <v>6</v>
      </c>
      <c r="R50" s="335">
        <f t="shared" si="2"/>
        <v>19</v>
      </c>
      <c r="S50" s="333">
        <f t="shared" si="2"/>
        <v>5</v>
      </c>
      <c r="T50" s="335">
        <f t="shared" si="2"/>
        <v>7</v>
      </c>
      <c r="U50" s="333">
        <f t="shared" si="2"/>
        <v>2</v>
      </c>
      <c r="V50" s="335">
        <f t="shared" si="2"/>
        <v>5</v>
      </c>
      <c r="W50" s="333">
        <f>SUM(W6:W49)</f>
        <v>0</v>
      </c>
      <c r="X50" s="335">
        <f>SUM(X6:X49)</f>
        <v>0</v>
      </c>
      <c r="Y50" s="333">
        <f t="shared" si="2"/>
        <v>0</v>
      </c>
      <c r="Z50" s="335">
        <f t="shared" si="2"/>
        <v>0</v>
      </c>
      <c r="AA50" s="333">
        <f t="shared" si="2"/>
        <v>32</v>
      </c>
      <c r="AB50" s="334">
        <f t="shared" si="2"/>
        <v>85</v>
      </c>
    </row>
    <row r="51" spans="1:28" ht="8.25" customHeight="1">
      <c r="A51" s="148"/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</row>
    <row r="52" spans="1:13" ht="11.25">
      <c r="A52" s="25" t="str">
        <f>'t1'!$A$201</f>
        <v>(a) personale a tempo indeterminato al quale viene applicato un contratto di lavoro di tipo privatistico (es.:tipografico,chimico,edile,metalmeccanico,portierato, ecc.)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80"/>
    </row>
    <row r="53" spans="1:2" s="5" customFormat="1" ht="11.25">
      <c r="A53" s="25" t="str">
        <f>'t1'!$A$202</f>
        <v>(b) cfr." istruzioni generali e specifiche di comparto" e "glossario"</v>
      </c>
      <c r="B53" s="7"/>
    </row>
  </sheetData>
  <sheetProtection password="EA98" sheet="1" formatColumns="0" selectLockedCells="1"/>
  <mergeCells count="14">
    <mergeCell ref="K4:L4"/>
    <mergeCell ref="O4:P4"/>
    <mergeCell ref="Q4:R4"/>
    <mergeCell ref="S4:T4"/>
    <mergeCell ref="AA4:AB4"/>
    <mergeCell ref="U4:V4"/>
    <mergeCell ref="Y4:Z4"/>
    <mergeCell ref="W4:X4"/>
    <mergeCell ref="A1:Y1"/>
    <mergeCell ref="S2:AB2"/>
    <mergeCell ref="M4:N4"/>
    <mergeCell ref="C4:D4"/>
    <mergeCell ref="G4:H4"/>
    <mergeCell ref="I4:J4"/>
  </mergeCells>
  <conditionalFormatting sqref="A6:AB49">
    <cfRule type="expression" priority="1" dxfId="0" stopIfTrue="1">
      <formula>$AC6&gt;0</formula>
    </cfRule>
  </conditionalFormatting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Dibenedetto</cp:lastModifiedBy>
  <cp:lastPrinted>2016-05-31T11:39:48Z</cp:lastPrinted>
  <dcterms:created xsi:type="dcterms:W3CDTF">1998-10-29T14:18:41Z</dcterms:created>
  <dcterms:modified xsi:type="dcterms:W3CDTF">2016-07-07T09:36:04Z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