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/>
  </bookViews>
  <sheets>
    <sheet name="Calcola Dovuto su Fatturato" sheetId="1" r:id="rId1"/>
    <sheet name="Calcola Dovuto misura fissa" sheetId="2" r:id="rId2"/>
    <sheet name="Maggiorazioni" sheetId="3" r:id="rId3"/>
  </sheets>
  <calcPr calcId="145621"/>
</workbook>
</file>

<file path=xl/calcChain.xml><?xml version="1.0" encoding="utf-8"?>
<calcChain xmlns="http://schemas.openxmlformats.org/spreadsheetml/2006/main">
  <c r="F22" i="2" l="1"/>
  <c r="H7" i="2"/>
  <c r="F32" i="2"/>
  <c r="D44" i="2"/>
  <c r="F44" i="2"/>
  <c r="G44" i="2" s="1"/>
  <c r="D45" i="2"/>
  <c r="F45" i="2"/>
  <c r="G45" i="2" s="1"/>
  <c r="D46" i="2"/>
  <c r="F46" i="2"/>
  <c r="G46" i="2" s="1"/>
  <c r="D47" i="2"/>
  <c r="F47" i="2"/>
  <c r="G47" i="2" s="1"/>
  <c r="D48" i="2"/>
  <c r="F48" i="2"/>
  <c r="G48" i="2" s="1"/>
  <c r="D49" i="2"/>
  <c r="F49" i="2"/>
  <c r="G49" i="2" s="1"/>
  <c r="D50" i="2"/>
  <c r="F50" i="2"/>
  <c r="G50" i="2" s="1"/>
  <c r="D51" i="2"/>
  <c r="F51" i="2"/>
  <c r="G51" i="2" s="1"/>
  <c r="D52" i="2"/>
  <c r="F52" i="2"/>
  <c r="G52" i="2" s="1"/>
  <c r="D53" i="2"/>
  <c r="F53" i="2"/>
  <c r="G53" i="2" s="1"/>
  <c r="D54" i="2"/>
  <c r="F54" i="2"/>
  <c r="G54" i="2" s="1"/>
  <c r="D55" i="2"/>
  <c r="F55" i="2"/>
  <c r="G55" i="2" s="1"/>
  <c r="D56" i="2"/>
  <c r="F56" i="2"/>
  <c r="G56" i="2" s="1"/>
  <c r="H7" i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D48" i="1"/>
  <c r="D49" i="1"/>
  <c r="D50" i="1"/>
  <c r="F50" i="1"/>
  <c r="G50" i="1" s="1"/>
  <c r="H50" i="1" s="1"/>
  <c r="D51" i="1"/>
  <c r="F51" i="1"/>
  <c r="G51" i="1" s="1"/>
  <c r="H51" i="1" s="1"/>
  <c r="D52" i="1"/>
  <c r="F52" i="1"/>
  <c r="G52" i="1" s="1"/>
  <c r="H52" i="1" s="1"/>
  <c r="D53" i="1"/>
  <c r="F53" i="1"/>
  <c r="G53" i="1" s="1"/>
  <c r="H53" i="1" s="1"/>
  <c r="D54" i="1"/>
  <c r="F54" i="1"/>
  <c r="G54" i="1" s="1"/>
  <c r="H54" i="1" s="1"/>
  <c r="D55" i="1"/>
  <c r="F55" i="1"/>
  <c r="G55" i="1" s="1"/>
  <c r="H55" i="1" s="1"/>
  <c r="D56" i="1"/>
  <c r="F56" i="1"/>
  <c r="G56" i="1" s="1"/>
  <c r="H56" i="1" s="1"/>
  <c r="D57" i="1"/>
  <c r="F57" i="1"/>
  <c r="G57" i="1" s="1"/>
  <c r="H57" i="1" s="1"/>
  <c r="D58" i="1"/>
  <c r="F58" i="1"/>
  <c r="G58" i="1" s="1"/>
  <c r="D59" i="1"/>
  <c r="F59" i="1"/>
  <c r="G59" i="1" s="1"/>
  <c r="D60" i="1"/>
  <c r="F60" i="1"/>
  <c r="F34" i="2" l="1"/>
  <c r="F35" i="2" s="1"/>
  <c r="F33" i="2"/>
  <c r="H56" i="2"/>
  <c r="I56" i="2" s="1"/>
  <c r="H55" i="2"/>
  <c r="I55" i="2" s="1"/>
  <c r="H54" i="2"/>
  <c r="H53" i="2"/>
  <c r="H52" i="2"/>
  <c r="I52" i="2" s="1"/>
  <c r="H51" i="2"/>
  <c r="I51" i="2" s="1"/>
  <c r="H50" i="2"/>
  <c r="H49" i="2"/>
  <c r="H48" i="2"/>
  <c r="I48" i="2" s="1"/>
  <c r="H47" i="2"/>
  <c r="I47" i="2" s="1"/>
  <c r="H46" i="2"/>
  <c r="H45" i="2"/>
  <c r="H44" i="2"/>
  <c r="I44" i="2" s="1"/>
  <c r="H59" i="1"/>
  <c r="H58" i="1"/>
  <c r="I58" i="1" s="1"/>
  <c r="I54" i="2"/>
  <c r="I50" i="2"/>
  <c r="I46" i="2"/>
  <c r="H20" i="1"/>
  <c r="F49" i="1" s="1"/>
  <c r="G49" i="1" s="1"/>
  <c r="I59" i="1"/>
  <c r="I57" i="1"/>
  <c r="I55" i="1"/>
  <c r="I53" i="1"/>
  <c r="I51" i="1"/>
  <c r="G60" i="1"/>
  <c r="I56" i="1"/>
  <c r="I54" i="1"/>
  <c r="I52" i="1"/>
  <c r="I50" i="1"/>
  <c r="F23" i="2"/>
  <c r="I53" i="2"/>
  <c r="I49" i="2"/>
  <c r="I45" i="2"/>
  <c r="F36" i="2"/>
  <c r="I60" i="1" l="1"/>
  <c r="H60" i="1"/>
  <c r="I49" i="1"/>
  <c r="J49" i="1" s="1"/>
  <c r="K49" i="1" s="1"/>
  <c r="H49" i="1"/>
  <c r="F24" i="2"/>
  <c r="F25" i="2" s="1"/>
  <c r="F26" i="2" s="1"/>
  <c r="F35" i="1"/>
  <c r="F36" i="1" s="1"/>
  <c r="F24" i="1"/>
  <c r="F37" i="2"/>
  <c r="F38" i="2" s="1"/>
  <c r="F39" i="2" s="1"/>
  <c r="J52" i="1"/>
  <c r="K52" i="1" s="1"/>
  <c r="J56" i="1"/>
  <c r="K56" i="1" s="1"/>
  <c r="J60" i="1"/>
  <c r="K60" i="1" s="1"/>
  <c r="J53" i="1"/>
  <c r="K53" i="1" s="1"/>
  <c r="J57" i="1"/>
  <c r="K57" i="1" s="1"/>
  <c r="J44" i="2"/>
  <c r="J48" i="2"/>
  <c r="J52" i="2"/>
  <c r="J56" i="2"/>
  <c r="J49" i="2"/>
  <c r="J53" i="2"/>
  <c r="J47" i="2"/>
  <c r="J51" i="2"/>
  <c r="J55" i="2"/>
  <c r="J50" i="1"/>
  <c r="K50" i="1" s="1"/>
  <c r="J54" i="1"/>
  <c r="K54" i="1" s="1"/>
  <c r="J58" i="1"/>
  <c r="K58" i="1" s="1"/>
  <c r="J51" i="1"/>
  <c r="K51" i="1" s="1"/>
  <c r="J55" i="1"/>
  <c r="K55" i="1" s="1"/>
  <c r="J59" i="1"/>
  <c r="K59" i="1" s="1"/>
  <c r="J46" i="2"/>
  <c r="J50" i="2"/>
  <c r="J54" i="2"/>
  <c r="J45" i="2"/>
  <c r="F48" i="1"/>
  <c r="G48" i="1" s="1"/>
  <c r="F37" i="1"/>
  <c r="F38" i="1" s="1"/>
  <c r="H48" i="1" l="1"/>
  <c r="I48" i="1" s="1"/>
  <c r="J48" i="1" s="1"/>
  <c r="K48" i="1" s="1"/>
  <c r="F25" i="1"/>
  <c r="F26" i="1" s="1"/>
  <c r="F27" i="1" s="1"/>
  <c r="F28" i="1" s="1"/>
  <c r="F29" i="1" s="1"/>
  <c r="F39" i="1"/>
  <c r="F40" i="1" s="1"/>
  <c r="F41" i="1" s="1"/>
  <c r="F42" i="1" s="1"/>
  <c r="F43" i="1" s="1"/>
</calcChain>
</file>

<file path=xl/sharedStrings.xml><?xml version="1.0" encoding="utf-8"?>
<sst xmlns="http://schemas.openxmlformats.org/spreadsheetml/2006/main" count="338" uniqueCount="182">
  <si>
    <t xml:space="preserve">Denominazione dell'impresa: </t>
  </si>
  <si>
    <t>Alfa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</si>
  <si>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</si>
  <si>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</si>
  <si>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</si>
  <si>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</si>
  <si>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</si>
  <si>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</si>
  <si>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</si>
  <si>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</si>
  <si>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</si>
  <si>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</si>
  <si>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</si>
  <si>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</si>
  <si>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</si>
  <si>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</si>
  <si>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</si>
  <si>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</si>
  <si>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</si>
  <si>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</si>
  <si>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</si>
  <si>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</si>
  <si>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</si>
  <si>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</si>
  <si>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</si>
  <si>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</si>
  <si>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</si>
  <si>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</si>
  <si>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</si>
  <si>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</si>
  <si>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</si>
  <si>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</si>
  <si>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</si>
  <si>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</si>
  <si>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</si>
  <si>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</si>
  <si>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</si>
  <si>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</si>
  <si>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</si>
  <si>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</si>
  <si>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</si>
  <si>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</si>
  <si>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</si>
  <si>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</si>
  <si>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</si>
  <si>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</si>
  <si>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>Beta</t>
  </si>
  <si>
    <t xml:space="preserve">Importo dovuto della SEDE : </t>
  </si>
  <si>
    <t xml:space="preserve">Importi dovuti per imprese in sezione speciale </t>
  </si>
  <si>
    <t>Impresa individuale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</si>
  <si>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</si>
  <si>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</si>
  <si>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</si>
  <si>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</si>
  <si>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</si>
  <si>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</si>
  <si>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</si>
  <si>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</si>
  <si>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</si>
  <si>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</si>
  <si>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</si>
  <si>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</si>
  <si>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</si>
  <si>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</si>
  <si>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</si>
  <si>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</si>
  <si>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</si>
  <si>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</si>
  <si>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</si>
  <si>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</si>
  <si>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</si>
  <si>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</si>
  <si>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</si>
  <si>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</si>
  <si>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</si>
  <si>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</si>
  <si>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</si>
  <si>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</si>
  <si>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</si>
  <si>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</si>
  <si>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</si>
  <si>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</si>
  <si>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</si>
  <si>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</si>
  <si>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</si>
  <si>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</si>
  <si>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</si>
  <si>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</si>
  <si>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</si>
  <si>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</si>
  <si>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</si>
  <si>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</si>
  <si>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</si>
  <si>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</si>
  <si>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</si>
  <si>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</si>
  <si>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</si>
  <si>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</si>
  <si>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</si>
  <si>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</si>
  <si>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</si>
  <si>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</si>
  <si>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</si>
  <si>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</si>
  <si>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</si>
  <si>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</si>
  <si>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</si>
  <si>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</si>
  <si>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</si>
  <si>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</si>
  <si>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</si>
  <si>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</si>
  <si>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</si>
  <si>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</si>
  <si>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</si>
  <si>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</si>
  <si>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</si>
  <si>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</si>
  <si>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</si>
  <si>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</si>
  <si>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</si>
  <si>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</si>
  <si>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</si>
  <si>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</si>
  <si>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</si>
  <si>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</si>
  <si>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</si>
  <si>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</si>
  <si>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</si>
  <si>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</si>
  <si>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</si>
  <si>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</si>
  <si>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</si>
  <si>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</si>
  <si>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</si>
  <si>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</si>
  <si>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</si>
  <si>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</si>
  <si>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</si>
  <si>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</si>
  <si>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</si>
  <si>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</si>
  <si>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</si>
  <si>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</si>
  <si>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</si>
  <si>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</si>
  <si>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</si>
  <si>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</si>
  <si>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</si>
  <si>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</si>
  <si>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</si>
  <si>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</si>
  <si>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</si>
  <si>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</si>
  <si>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</si>
  <si>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</si>
  <si>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</si>
  <si>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</si>
  <si>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</si>
  <si>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</si>
  <si>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</si>
  <si>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</si>
  <si>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</si>
  <si>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</si>
  <si>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</si>
  <si>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</si>
  <si>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Impresa Individuale sez. Ordinaria</t>
  </si>
  <si>
    <t>Soggetti REA</t>
  </si>
  <si>
    <t>Societa' semplice agricola</t>
  </si>
  <si>
    <t>IMPRESE che versano in misura fissa</t>
  </si>
  <si>
    <t>IMPRESE che versano in base al fatturato</t>
  </si>
  <si>
    <t>PR</t>
  </si>
  <si>
    <t xml:space="preserve">Fatturato 2015 (Euro): </t>
  </si>
  <si>
    <t>DIRITTO ANNUALE 2016 - AUSILIO al CALCOLO del DIRITTO DOVUTO</t>
  </si>
  <si>
    <r>
      <t>SR</t>
    </r>
    <r>
      <rPr>
        <sz val="10"/>
        <rFont val="Bitstream Vera Sans"/>
        <family val="2"/>
      </rPr>
      <t xml:space="preserve"> – Importo finale sede ridotto del 40%</t>
    </r>
  </si>
  <si>
    <t xml:space="preserve">Numero unità locali in provincia già iscritte al 31.12.2015: </t>
  </si>
  <si>
    <t>Esempio B – Impresa con sede e N. unita' locali in provincia (già iscritte al 31.12.2015):</t>
  </si>
  <si>
    <r>
      <t>SR</t>
    </r>
    <r>
      <rPr>
        <sz val="10"/>
        <rFont val="Bitstream Vera Sans"/>
        <family val="2"/>
      </rPr>
      <t xml:space="preserve"> – Importo finale ridotto del 40%</t>
    </r>
  </si>
  <si>
    <t>Esempio C – Importo per N. unita' locali fuori provincia (già iscritte al 31.12.2015):</t>
  </si>
  <si>
    <t>Importo finale ridotto del 40%</t>
  </si>
  <si>
    <t>Esempio B – Impresa con sede e N. unita' locali in provincia (già iscritte al 31.12.2015) - NON si applica per i soggetti REA:</t>
  </si>
  <si>
    <t>Esempio C – Importo per N. unita' locali fuori provincia (già iscritte al 31.12.2015)  - NON si applica per i soggetti REA: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</si>
</sst>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2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2" fillId="23" borderId="4" applyNumberFormat="0" applyAlignment="0" applyProtection="0"/>
    <xf numFmtId="0" fontId="9" fillId="16" borderId="5" applyNumberFormat="0" applyAlignment="0" applyProtection="0"/>
    <xf numFmtId="9" fontId="4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3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0" fontId="35" fillId="0" borderId="0" xfId="0" applyFont="1" applyAlignment="1">
      <alignment horizontal="left"/>
    </xf>
    <xf numFmtId="9" fontId="36" fillId="0" borderId="0" xfId="34" applyNumberFormat="1" applyFont="1" applyFill="1" applyBorder="1" applyAlignment="1" applyProtection="1"/>
    <xf numFmtId="0" fontId="37" fillId="0" borderId="0" xfId="0" applyFont="1"/>
    <xf numFmtId="0" fontId="38" fillId="18" borderId="0" xfId="31" applyFont="1" applyFill="1" applyBorder="1" applyAlignment="1">
      <alignment horizontal="center"/>
    </xf>
    <xf numFmtId="9" fontId="38" fillId="18" borderId="0" xfId="31" applyNumberFormat="1" applyFont="1" applyFill="1" applyBorder="1" applyAlignment="1">
      <alignment horizontal="center"/>
    </xf>
    <xf numFmtId="9" fontId="38" fillId="24" borderId="0" xfId="31" applyNumberFormat="1" applyFont="1" applyFill="1" applyBorder="1" applyAlignment="1">
      <alignment horizontal="center"/>
    </xf>
    <xf numFmtId="0" fontId="39" fillId="0" borderId="0" xfId="31" applyFont="1" applyFill="1" applyBorder="1" applyAlignment="1">
      <alignment horizontal="center" wrapText="1"/>
    </xf>
    <xf numFmtId="9" fontId="34" fillId="0" borderId="0" xfId="0" applyNumberFormat="1" applyFont="1" applyFill="1" applyBorder="1"/>
    <xf numFmtId="9" fontId="34" fillId="24" borderId="0" xfId="0" applyNumberFormat="1" applyFont="1" applyFill="1" applyBorder="1"/>
    <xf numFmtId="9" fontId="34" fillId="0" borderId="0" xfId="0" applyNumberFormat="1" applyFont="1" applyFill="1" applyBorder="1" applyAlignment="1">
      <alignment horizontal="right"/>
    </xf>
    <xf numFmtId="0" fontId="40" fillId="25" borderId="0" xfId="0" applyFont="1" applyFill="1" applyAlignment="1">
      <alignment horizontal="center"/>
    </xf>
    <xf numFmtId="9" fontId="40" fillId="25" borderId="0" xfId="34" applyNumberFormat="1" applyFont="1" applyFill="1" applyBorder="1" applyAlignment="1" applyProtection="1"/>
    <xf numFmtId="9" fontId="40" fillId="24" borderId="0" xfId="34" applyNumberFormat="1" applyFont="1" applyFill="1" applyBorder="1" applyAlignment="1" applyProtection="1"/>
    <xf numFmtId="0" fontId="41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7" fontId="19" fillId="0" borderId="20" xfId="0" applyNumberFormat="1" applyFont="1" applyBorder="1" applyProtection="1"/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0"/>
  <sheetViews>
    <sheetView tabSelected="1" workbookViewId="0">
      <selection activeCell="A39" sqref="A39:XFD39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81" t="s">
        <v>173</v>
      </c>
      <c r="B1" s="81"/>
      <c r="C1" s="81"/>
      <c r="D1" s="81"/>
      <c r="E1" s="81"/>
      <c r="F1" s="81"/>
      <c r="G1" s="81"/>
      <c r="H1" s="81"/>
      <c r="I1" s="74"/>
      <c r="IW1"/>
    </row>
    <row r="2" spans="1:257" s="3" customFormat="1" ht="18" customHeight="1">
      <c r="A2" s="82" t="s">
        <v>170</v>
      </c>
      <c r="B2" s="82"/>
      <c r="C2" s="82"/>
      <c r="D2" s="82"/>
      <c r="E2" s="82"/>
      <c r="F2" s="82"/>
      <c r="G2" s="82"/>
      <c r="H2" s="82"/>
      <c r="I2" s="75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</v>
      </c>
      <c r="I4" s="5"/>
    </row>
    <row r="5" spans="1:257" ht="18" customHeight="1">
      <c r="G5" s="6" t="s">
        <v>172</v>
      </c>
      <c r="H5" s="8"/>
      <c r="I5" s="5"/>
    </row>
    <row r="6" spans="1:257" ht="18" customHeight="1">
      <c r="G6" s="6" t="s">
        <v>2</v>
      </c>
      <c r="H6" s="9"/>
      <c r="I6" s="5"/>
    </row>
    <row r="7" spans="1:257" ht="18" customHeight="1">
      <c r="G7" s="6" t="s">
        <v>4</v>
      </c>
      <c r="H7" s="10">
        <f>IF(H6&lt;&gt;"",(VLOOKUP($H$6,Maggiorazioni!$A$5:$B$114,2,FALSE)),0)</f>
        <v>0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5</v>
      </c>
    </row>
    <row r="11" spans="1:257" ht="26.25" customHeight="1">
      <c r="D11" s="15" t="s">
        <v>6</v>
      </c>
      <c r="E11" s="15" t="s">
        <v>7</v>
      </c>
      <c r="F11" s="16" t="s">
        <v>8</v>
      </c>
      <c r="G11" s="15" t="s">
        <v>9</v>
      </c>
      <c r="H11" s="15" t="s">
        <v>10</v>
      </c>
      <c r="I11" s="15"/>
    </row>
    <row r="12" spans="1:257">
      <c r="A12" s="17"/>
      <c r="B12" s="1" t="s">
        <v>11</v>
      </c>
      <c r="D12" s="18">
        <v>0</v>
      </c>
      <c r="E12" s="18">
        <v>100000</v>
      </c>
      <c r="F12" s="19" t="s">
        <v>12</v>
      </c>
      <c r="G12" s="11" t="s">
        <v>13</v>
      </c>
      <c r="H12" s="20">
        <v>200</v>
      </c>
      <c r="I12" s="20"/>
    </row>
    <row r="13" spans="1:257">
      <c r="A13" s="17"/>
      <c r="B13" s="1" t="s">
        <v>14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15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16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17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18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19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20</v>
      </c>
      <c r="D19" s="18">
        <v>50000000</v>
      </c>
      <c r="E19" s="24" t="s">
        <v>21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22</v>
      </c>
    </row>
    <row r="21" spans="1:11">
      <c r="F21" s="26"/>
      <c r="G21" s="26"/>
      <c r="H21" s="21"/>
      <c r="I21" s="21"/>
    </row>
    <row r="22" spans="1:11">
      <c r="A22" s="28" t="s">
        <v>23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24</v>
      </c>
      <c r="F24" s="23">
        <f>ROUND(H20,5)</f>
        <v>200</v>
      </c>
      <c r="I24" s="78"/>
      <c r="J24" s="23"/>
      <c r="K24" s="76"/>
    </row>
    <row r="25" spans="1:11">
      <c r="A25" s="17"/>
      <c r="B25" s="26" t="s">
        <v>25</v>
      </c>
      <c r="F25" s="23">
        <f>ROUND($H$7*F24,5)</f>
        <v>0</v>
      </c>
      <c r="G25" s="26"/>
      <c r="I25" s="78"/>
      <c r="J25" s="23"/>
      <c r="K25" s="76"/>
    </row>
    <row r="26" spans="1:11">
      <c r="A26" s="17"/>
      <c r="B26" s="26" t="s">
        <v>26</v>
      </c>
      <c r="F26" s="23">
        <f>ROUND(SUM(F24:F25),5)</f>
        <v>200</v>
      </c>
      <c r="G26" s="26"/>
      <c r="I26" s="78"/>
      <c r="J26" s="23"/>
      <c r="K26" s="76"/>
    </row>
    <row r="27" spans="1:11">
      <c r="A27" s="17"/>
      <c r="B27" s="26" t="s">
        <v>174</v>
      </c>
      <c r="F27" s="23">
        <f>F26-(F26*0.4)</f>
        <v>120</v>
      </c>
      <c r="G27" s="26"/>
      <c r="I27" s="78"/>
      <c r="J27" s="23"/>
      <c r="K27" s="76"/>
    </row>
    <row r="28" spans="1:11">
      <c r="B28" s="1" t="s">
        <v>27</v>
      </c>
      <c r="F28" s="20">
        <f>ROUND(F27,2)</f>
        <v>120</v>
      </c>
      <c r="I28" s="78"/>
      <c r="J28" s="20"/>
      <c r="K28" s="76"/>
    </row>
    <row r="29" spans="1:11">
      <c r="B29" s="1" t="s">
        <v>28</v>
      </c>
      <c r="F29" s="31">
        <f>ROUND(F28,0)</f>
        <v>120</v>
      </c>
      <c r="G29" s="32" t="s">
        <v>29</v>
      </c>
      <c r="H29" s="33"/>
      <c r="I29" s="79"/>
      <c r="J29" s="31"/>
      <c r="K29" s="77"/>
    </row>
    <row r="31" spans="1:11">
      <c r="A31" s="28" t="s">
        <v>176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175</v>
      </c>
      <c r="H33" s="9"/>
    </row>
    <row r="35" spans="1:11">
      <c r="A35" s="17"/>
      <c r="B35" s="26" t="s">
        <v>24</v>
      </c>
      <c r="F35" s="23">
        <f>ROUND(H20,5)</f>
        <v>200</v>
      </c>
    </row>
    <row r="36" spans="1:11">
      <c r="A36" s="17"/>
      <c r="B36" s="26" t="s">
        <v>30</v>
      </c>
      <c r="F36" s="23">
        <f>ROUND(IF(F35*20%&gt;200,200,F35*20%),5)</f>
        <v>40</v>
      </c>
    </row>
    <row r="37" spans="1:11">
      <c r="B37" s="26" t="s">
        <v>31</v>
      </c>
      <c r="F37" s="23">
        <f>F36*H33</f>
        <v>0</v>
      </c>
    </row>
    <row r="38" spans="1:11">
      <c r="B38" s="26" t="s">
        <v>32</v>
      </c>
      <c r="F38" s="23">
        <f>SUM(F35+F37)</f>
        <v>200</v>
      </c>
    </row>
    <row r="39" spans="1:11">
      <c r="B39" s="26" t="s">
        <v>33</v>
      </c>
      <c r="F39" s="23">
        <f>F38*$H$7</f>
        <v>0</v>
      </c>
    </row>
    <row r="40" spans="1:11">
      <c r="A40" s="17"/>
      <c r="B40" s="26" t="s">
        <v>34</v>
      </c>
      <c r="F40" s="23">
        <f>ROUND(SUM(F38+F39),5)</f>
        <v>200</v>
      </c>
      <c r="G40" s="26"/>
    </row>
    <row r="41" spans="1:11">
      <c r="A41" s="17"/>
      <c r="B41" s="26" t="s">
        <v>177</v>
      </c>
      <c r="F41" s="23">
        <f>ROUND(F40-(F40*0.4),5)</f>
        <v>120</v>
      </c>
      <c r="G41" s="26"/>
    </row>
    <row r="42" spans="1:11">
      <c r="B42" s="1" t="s">
        <v>27</v>
      </c>
      <c r="F42" s="20">
        <f>ROUND(F41,2)</f>
        <v>120</v>
      </c>
      <c r="J42" s="30"/>
    </row>
    <row r="43" spans="1:11">
      <c r="B43" s="1" t="s">
        <v>35</v>
      </c>
      <c r="F43" s="31">
        <f>ROUND(F42,0)</f>
        <v>120</v>
      </c>
      <c r="G43" s="32" t="s">
        <v>29</v>
      </c>
      <c r="H43" s="33"/>
      <c r="I43" s="33"/>
      <c r="J43" s="30"/>
    </row>
    <row r="44" spans="1:11">
      <c r="F44" s="34"/>
    </row>
    <row r="45" spans="1:11">
      <c r="A45" s="28" t="s">
        <v>178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1">
      <c r="C47" s="36" t="s">
        <v>36</v>
      </c>
      <c r="D47" s="37" t="s">
        <v>37</v>
      </c>
      <c r="E47" s="37" t="s">
        <v>38</v>
      </c>
      <c r="F47" s="38" t="s">
        <v>39</v>
      </c>
      <c r="G47" s="38" t="s">
        <v>40</v>
      </c>
      <c r="H47" s="39" t="s">
        <v>41</v>
      </c>
      <c r="I47" s="39" t="s">
        <v>179</v>
      </c>
      <c r="J47" s="38" t="s">
        <v>42</v>
      </c>
      <c r="K47" s="40" t="s">
        <v>43</v>
      </c>
    </row>
    <row r="48" spans="1:11">
      <c r="C48" s="41" t="s">
        <v>44</v>
      </c>
      <c r="D48" s="42">
        <f>IF(C48&lt;&gt;"",VLOOKUP(C48,Maggiorazioni!$A$5:$B$114,2,FALSE),0)</f>
        <v>0.12</v>
      </c>
      <c r="E48" s="43">
        <v>2</v>
      </c>
      <c r="F48" s="44">
        <f t="shared" ref="F48:F60" si="2">IF(AND(C48&lt;&gt;"",E48&gt;0),IF($H$20*20%&gt;200,200,$H$20*20%),0)</f>
        <v>40</v>
      </c>
      <c r="G48" s="44">
        <f t="shared" ref="G48:G59" si="3">(F48*E48)</f>
        <v>80</v>
      </c>
      <c r="H48" s="44">
        <f>ROUND((G48*D48+G48),5)</f>
        <v>89.6</v>
      </c>
      <c r="I48" s="44">
        <f>H48-(H48*0.4)</f>
        <v>53.76</v>
      </c>
      <c r="J48" s="45">
        <f>ROUND(I48,2)</f>
        <v>53.76</v>
      </c>
      <c r="K48" s="46">
        <f t="shared" ref="K48:K60" si="4">ROUND(J48,0)</f>
        <v>54</v>
      </c>
    </row>
    <row r="49" spans="3:11">
      <c r="C49" s="41" t="s">
        <v>45</v>
      </c>
      <c r="D49" s="42">
        <f>IF(C49&lt;&gt;"",VLOOKUP(C49,Maggiorazioni!$A$5:$B$114,2,FALSE),0)</f>
        <v>0.15</v>
      </c>
      <c r="E49" s="43">
        <v>3</v>
      </c>
      <c r="F49" s="44">
        <f t="shared" si="2"/>
        <v>40</v>
      </c>
      <c r="G49" s="44">
        <f t="shared" si="3"/>
        <v>120</v>
      </c>
      <c r="H49" s="44">
        <f>ROUND((G49*D49+G49),5)</f>
        <v>138</v>
      </c>
      <c r="I49" s="44">
        <f>H49-(H49*0.4)</f>
        <v>82.8</v>
      </c>
      <c r="J49" s="45">
        <f t="shared" ref="J49:J60" si="5">ROUND(I49,2)</f>
        <v>82.8</v>
      </c>
      <c r="K49" s="46">
        <f t="shared" si="4"/>
        <v>83</v>
      </c>
    </row>
    <row r="50" spans="3:11">
      <c r="C50" s="41"/>
      <c r="D50" s="42">
        <f>IF(C50&lt;&gt;"",VLOOKUP(C50,Maggiorazioni!$A$5:$B$111,2,FALSE),0)</f>
        <v>0</v>
      </c>
      <c r="E50" s="43"/>
      <c r="F50" s="44">
        <f t="shared" si="2"/>
        <v>0</v>
      </c>
      <c r="G50" s="44">
        <f t="shared" si="3"/>
        <v>0</v>
      </c>
      <c r="H50" s="44">
        <f t="shared" ref="H50:H60" si="6">ROUND((G50*D50+G50),5)</f>
        <v>0</v>
      </c>
      <c r="I50" s="44">
        <f t="shared" ref="I50:I60" si="7">H50-(H50*0.4)</f>
        <v>0</v>
      </c>
      <c r="J50" s="45">
        <f t="shared" si="5"/>
        <v>0</v>
      </c>
      <c r="K50" s="47">
        <f t="shared" si="4"/>
        <v>0</v>
      </c>
    </row>
    <row r="51" spans="3:11">
      <c r="C51" s="41"/>
      <c r="D51" s="42">
        <f>IF(C51&lt;&gt;"",VLOOKUP(C51,Maggiorazioni!$A$5:$B$111,2,FALSE),0)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6"/>
        <v>0</v>
      </c>
      <c r="I51" s="44">
        <f t="shared" si="7"/>
        <v>0</v>
      </c>
      <c r="J51" s="45">
        <f t="shared" si="5"/>
        <v>0</v>
      </c>
      <c r="K51" s="47">
        <f t="shared" si="4"/>
        <v>0</v>
      </c>
    </row>
    <row r="52" spans="3:11">
      <c r="C52" s="41"/>
      <c r="D52" s="42">
        <f>IF(C52&lt;&gt;"",VLOOKUP(C52,Maggiorazioni!$A$5:$B$111,2,FALSE),0)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6"/>
        <v>0</v>
      </c>
      <c r="I52" s="44">
        <f t="shared" si="7"/>
        <v>0</v>
      </c>
      <c r="J52" s="45">
        <f t="shared" si="5"/>
        <v>0</v>
      </c>
      <c r="K52" s="47">
        <f t="shared" si="4"/>
        <v>0</v>
      </c>
    </row>
    <row r="53" spans="3:11">
      <c r="C53" s="41"/>
      <c r="D53" s="42">
        <f>IF(C53&lt;&gt;"",VLOOKUP(C53,Maggiorazioni!$A$5:$B$111,2,FALSE),0)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6"/>
        <v>0</v>
      </c>
      <c r="I53" s="44">
        <f t="shared" si="7"/>
        <v>0</v>
      </c>
      <c r="J53" s="45">
        <f t="shared" si="5"/>
        <v>0</v>
      </c>
      <c r="K53" s="47">
        <f t="shared" si="4"/>
        <v>0</v>
      </c>
    </row>
    <row r="54" spans="3:11">
      <c r="C54" s="41"/>
      <c r="D54" s="42">
        <f>IF(C54&lt;&gt;"",VLOOKUP(C54,Maggiorazioni!$A$5:$B$111,2,FALSE),0)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6"/>
        <v>0</v>
      </c>
      <c r="I54" s="44">
        <f t="shared" si="7"/>
        <v>0</v>
      </c>
      <c r="J54" s="45">
        <f t="shared" si="5"/>
        <v>0</v>
      </c>
      <c r="K54" s="47">
        <f t="shared" si="4"/>
        <v>0</v>
      </c>
    </row>
    <row r="55" spans="3:11">
      <c r="C55" s="41"/>
      <c r="D55" s="42">
        <f>IF(C55&lt;&gt;"",VLOOKUP(C55,Maggiorazioni!$A$5:$B$111,2,FALSE),0)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6"/>
        <v>0</v>
      </c>
      <c r="I55" s="44">
        <f t="shared" si="7"/>
        <v>0</v>
      </c>
      <c r="J55" s="45">
        <f t="shared" si="5"/>
        <v>0</v>
      </c>
      <c r="K55" s="47">
        <f t="shared" si="4"/>
        <v>0</v>
      </c>
    </row>
    <row r="56" spans="3:11">
      <c r="C56" s="41"/>
      <c r="D56" s="42">
        <f>IF(C56&lt;&gt;"",VLOOKUP(C56,Maggiorazioni!$A$5:$B$111,2,FALSE),0)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6"/>
        <v>0</v>
      </c>
      <c r="I56" s="44">
        <f t="shared" si="7"/>
        <v>0</v>
      </c>
      <c r="J56" s="45">
        <f t="shared" si="5"/>
        <v>0</v>
      </c>
      <c r="K56" s="47">
        <f t="shared" si="4"/>
        <v>0</v>
      </c>
    </row>
    <row r="57" spans="3:11">
      <c r="C57" s="41"/>
      <c r="D57" s="42">
        <f>IF(C57&lt;&gt;"",VLOOKUP(C57,Maggiorazioni!$A$5:$B$111,2,FALSE),0)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6"/>
        <v>0</v>
      </c>
      <c r="I57" s="44">
        <f t="shared" si="7"/>
        <v>0</v>
      </c>
      <c r="J57" s="45">
        <f t="shared" si="5"/>
        <v>0</v>
      </c>
      <c r="K57" s="47">
        <f t="shared" si="4"/>
        <v>0</v>
      </c>
    </row>
    <row r="58" spans="3:11">
      <c r="C58" s="41"/>
      <c r="D58" s="42">
        <f>IF(C58&lt;&gt;"",VLOOKUP(C58,Maggiorazioni!$A$5:$B$111,2,FALSE),0)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6"/>
        <v>0</v>
      </c>
      <c r="I58" s="44">
        <f t="shared" si="7"/>
        <v>0</v>
      </c>
      <c r="J58" s="45">
        <f t="shared" si="5"/>
        <v>0</v>
      </c>
      <c r="K58" s="47">
        <f t="shared" si="4"/>
        <v>0</v>
      </c>
    </row>
    <row r="59" spans="3:11">
      <c r="C59" s="41"/>
      <c r="D59" s="42">
        <f>IF(C59&lt;&gt;"",VLOOKUP(C59,Maggiorazioni!$A$5:$B$111,2,FALSE),0)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6"/>
        <v>0</v>
      </c>
      <c r="I59" s="44">
        <f t="shared" si="7"/>
        <v>0</v>
      </c>
      <c r="J59" s="45">
        <f t="shared" si="5"/>
        <v>0</v>
      </c>
      <c r="K59" s="47">
        <f t="shared" si="4"/>
        <v>0</v>
      </c>
    </row>
    <row r="60" spans="3:11" ht="13.5" thickBot="1">
      <c r="C60" s="48"/>
      <c r="D60" s="49">
        <f>IF(C60&lt;&gt;"",VLOOKUP(C60,Maggiorazioni!$A$5:$B$111,2,FALSE),0)</f>
        <v>0</v>
      </c>
      <c r="E60" s="50"/>
      <c r="F60" s="51">
        <f t="shared" si="2"/>
        <v>0</v>
      </c>
      <c r="G60" s="51">
        <f>(F60*D60+F60)*E60</f>
        <v>0</v>
      </c>
      <c r="H60" s="80">
        <f t="shared" si="6"/>
        <v>0</v>
      </c>
      <c r="I60" s="51">
        <f t="shared" si="7"/>
        <v>0</v>
      </c>
      <c r="J60" s="73">
        <f t="shared" si="5"/>
        <v>0</v>
      </c>
      <c r="K60" s="52">
        <f t="shared" si="4"/>
        <v>0</v>
      </c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6"/>
  <sheetViews>
    <sheetView topLeftCell="A25" workbookViewId="0">
      <selection activeCell="H31" sqref="H31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/>
    <col min="14" max="14" width="53.28515625" style="1" bestFit="1" customWidth="1"/>
    <col min="15" max="16384" width="8.85546875" style="1"/>
  </cols>
  <sheetData>
    <row r="1" spans="1:256" s="2" customFormat="1" ht="18" customHeight="1">
      <c r="A1" s="81" t="s">
        <v>173</v>
      </c>
      <c r="B1" s="81"/>
      <c r="C1" s="81"/>
      <c r="D1" s="81"/>
      <c r="E1" s="81"/>
      <c r="F1" s="81"/>
      <c r="G1" s="81"/>
      <c r="H1" s="81"/>
    </row>
    <row r="2" spans="1:256" s="3" customFormat="1" ht="18" customHeight="1" thickBot="1">
      <c r="A2" s="82" t="s">
        <v>169</v>
      </c>
      <c r="B2" s="82"/>
      <c r="C2" s="82"/>
      <c r="D2" s="82"/>
      <c r="E2" s="82"/>
      <c r="F2" s="82"/>
      <c r="G2" s="82"/>
      <c r="H2" s="82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46</v>
      </c>
    </row>
    <row r="5" spans="1:256" ht="18" customHeight="1">
      <c r="G5" s="6" t="s">
        <v>47</v>
      </c>
      <c r="H5" s="7"/>
    </row>
    <row r="6" spans="1:256" ht="18" customHeight="1">
      <c r="G6" s="6" t="s">
        <v>2</v>
      </c>
      <c r="H6" s="9"/>
    </row>
    <row r="7" spans="1:256" ht="18" customHeight="1">
      <c r="G7" s="6" t="s">
        <v>4</v>
      </c>
      <c r="H7" s="10">
        <f>IF(H6&lt;&gt;"",(VLOOKUP($H$6,Maggiorazioni!$D$5:$E$114,2,FALSE)),0)</f>
        <v>0</v>
      </c>
    </row>
    <row r="8" spans="1:256" ht="18" customHeight="1">
      <c r="G8" s="6"/>
      <c r="H8" s="10"/>
    </row>
    <row r="9" spans="1:256">
      <c r="A9" s="14" t="s">
        <v>48</v>
      </c>
      <c r="IV9"/>
    </row>
    <row r="10" spans="1:256">
      <c r="IV10"/>
    </row>
    <row r="11" spans="1:256">
      <c r="A11" s="53"/>
      <c r="B11" s="53" t="s">
        <v>49</v>
      </c>
      <c r="F11" s="26"/>
      <c r="G11" s="26"/>
      <c r="H11" s="23">
        <v>52.8</v>
      </c>
      <c r="I11" s="27" t="s">
        <v>22</v>
      </c>
    </row>
    <row r="12" spans="1:256">
      <c r="A12" s="53"/>
      <c r="B12" s="53" t="s">
        <v>166</v>
      </c>
      <c r="F12" s="26"/>
      <c r="G12" s="26"/>
      <c r="H12" s="23">
        <v>120</v>
      </c>
      <c r="I12" s="27" t="s">
        <v>22</v>
      </c>
    </row>
    <row r="13" spans="1:256">
      <c r="A13" s="53"/>
      <c r="B13" s="53" t="s">
        <v>51</v>
      </c>
      <c r="F13" s="26"/>
      <c r="G13" s="26"/>
      <c r="H13" s="23">
        <v>120</v>
      </c>
      <c r="I13" s="27" t="s">
        <v>22</v>
      </c>
    </row>
    <row r="14" spans="1:256">
      <c r="A14" s="53"/>
      <c r="B14" s="53" t="s">
        <v>50</v>
      </c>
      <c r="F14" s="26"/>
      <c r="G14" s="26"/>
      <c r="H14" s="23">
        <v>120</v>
      </c>
      <c r="I14" s="27" t="s">
        <v>22</v>
      </c>
    </row>
    <row r="15" spans="1:256">
      <c r="A15" s="53"/>
      <c r="B15" s="53" t="s">
        <v>168</v>
      </c>
      <c r="F15" s="26"/>
      <c r="G15" s="26"/>
      <c r="H15" s="23">
        <v>60</v>
      </c>
      <c r="I15" s="27" t="s">
        <v>22</v>
      </c>
    </row>
    <row r="16" spans="1:256">
      <c r="A16" s="53"/>
      <c r="B16" s="53" t="s">
        <v>52</v>
      </c>
      <c r="F16" s="26"/>
      <c r="G16" s="26"/>
      <c r="H16" s="23">
        <v>66</v>
      </c>
      <c r="I16" s="27" t="s">
        <v>22</v>
      </c>
    </row>
    <row r="17" spans="1:9">
      <c r="A17" s="53"/>
      <c r="B17" s="53" t="s">
        <v>53</v>
      </c>
      <c r="F17" s="26"/>
      <c r="G17" s="26"/>
      <c r="H17" s="23">
        <v>66</v>
      </c>
      <c r="I17" s="27" t="s">
        <v>22</v>
      </c>
    </row>
    <row r="18" spans="1:9">
      <c r="A18" s="53"/>
      <c r="B18" s="53" t="s">
        <v>167</v>
      </c>
      <c r="F18" s="26"/>
      <c r="G18" s="26"/>
      <c r="H18" s="23">
        <v>18</v>
      </c>
      <c r="I18" s="27" t="s">
        <v>22</v>
      </c>
    </row>
    <row r="19" spans="1:9">
      <c r="F19" s="26"/>
      <c r="G19" s="26"/>
      <c r="H19" s="21"/>
    </row>
    <row r="20" spans="1:9">
      <c r="A20" s="28" t="s">
        <v>23</v>
      </c>
      <c r="B20" s="29"/>
      <c r="C20" s="29"/>
      <c r="D20" s="29"/>
      <c r="E20" s="29"/>
      <c r="F20" s="29"/>
      <c r="G20" s="29"/>
      <c r="H20" s="29"/>
      <c r="I20" s="29"/>
    </row>
    <row r="21" spans="1:9">
      <c r="A21" s="26"/>
    </row>
    <row r="22" spans="1:9">
      <c r="A22" s="17"/>
      <c r="B22" s="26" t="s">
        <v>24</v>
      </c>
      <c r="F22" s="23">
        <f>H5</f>
        <v>0</v>
      </c>
    </row>
    <row r="23" spans="1:9">
      <c r="A23" s="17"/>
      <c r="B23" s="26" t="s">
        <v>25</v>
      </c>
      <c r="F23" s="23">
        <f>$H$7*F22</f>
        <v>0</v>
      </c>
      <c r="G23" s="26"/>
    </row>
    <row r="24" spans="1:9">
      <c r="A24" s="17"/>
      <c r="B24" s="26" t="s">
        <v>26</v>
      </c>
      <c r="F24" s="23">
        <f>ROUND(SUM(F22:F23),5)</f>
        <v>0</v>
      </c>
      <c r="G24" s="26"/>
    </row>
    <row r="25" spans="1:9">
      <c r="B25" s="1" t="s">
        <v>27</v>
      </c>
      <c r="F25" s="20">
        <f>ROUND(F24,2)</f>
        <v>0</v>
      </c>
    </row>
    <row r="26" spans="1:9">
      <c r="B26" s="1" t="s">
        <v>35</v>
      </c>
      <c r="F26" s="31">
        <f>ROUND(F25,0)</f>
        <v>0</v>
      </c>
      <c r="G26" s="32" t="s">
        <v>29</v>
      </c>
      <c r="H26" s="33"/>
    </row>
    <row r="27" spans="1:9">
      <c r="F27" s="26"/>
      <c r="G27" s="26"/>
      <c r="H27" s="54"/>
    </row>
    <row r="28" spans="1:9">
      <c r="A28" s="28" t="s">
        <v>180</v>
      </c>
      <c r="B28" s="29"/>
      <c r="C28" s="29"/>
      <c r="D28" s="29"/>
      <c r="E28" s="29"/>
      <c r="F28" s="29"/>
      <c r="G28" s="29"/>
      <c r="H28" s="29"/>
      <c r="I28" s="29"/>
    </row>
    <row r="30" spans="1:9" ht="18" customHeight="1">
      <c r="G30" s="6" t="s">
        <v>175</v>
      </c>
      <c r="H30" s="9"/>
    </row>
    <row r="32" spans="1:9">
      <c r="A32" s="17"/>
      <c r="B32" s="26" t="s">
        <v>24</v>
      </c>
      <c r="F32" s="23">
        <f>H5</f>
        <v>0</v>
      </c>
    </row>
    <row r="33" spans="1:10">
      <c r="A33" s="17"/>
      <c r="B33" s="26" t="s">
        <v>30</v>
      </c>
      <c r="F33" s="23">
        <f>ROUND(IF(H5&lt;&gt;H17,IF(F32*20%&gt;200,200,IF(H5&lt;&gt;H18,H5,0)*20%),H17),5)</f>
        <v>0</v>
      </c>
    </row>
    <row r="34" spans="1:10">
      <c r="B34" s="26" t="s">
        <v>31</v>
      </c>
      <c r="F34" s="23">
        <f>F33*H30</f>
        <v>0</v>
      </c>
    </row>
    <row r="35" spans="1:10" ht="11.25" customHeight="1">
      <c r="B35" s="26" t="s">
        <v>32</v>
      </c>
      <c r="F35" s="23">
        <f>IF(H5&lt;&gt;H17,SUM(F32+F34),F34)</f>
        <v>0</v>
      </c>
    </row>
    <row r="36" spans="1:10">
      <c r="B36" s="26" t="s">
        <v>33</v>
      </c>
      <c r="F36" s="23">
        <f>F35*$H$7</f>
        <v>0</v>
      </c>
    </row>
    <row r="37" spans="1:10">
      <c r="A37" s="17"/>
      <c r="B37" s="26" t="s">
        <v>34</v>
      </c>
      <c r="F37" s="23">
        <f>ROUND(SUM(F35+F36),5)</f>
        <v>0</v>
      </c>
      <c r="G37" s="26"/>
    </row>
    <row r="38" spans="1:10">
      <c r="B38" s="1" t="s">
        <v>27</v>
      </c>
      <c r="F38" s="20">
        <f>ROUND(F37,2)</f>
        <v>0</v>
      </c>
    </row>
    <row r="39" spans="1:10">
      <c r="B39" s="1" t="s">
        <v>35</v>
      </c>
      <c r="F39" s="31">
        <f>ROUND(F38,0)</f>
        <v>0</v>
      </c>
      <c r="G39" s="32" t="s">
        <v>29</v>
      </c>
      <c r="H39" s="33"/>
    </row>
    <row r="41" spans="1:10">
      <c r="A41" s="28" t="s">
        <v>181</v>
      </c>
      <c r="B41" s="29"/>
      <c r="C41" s="29"/>
      <c r="D41" s="29"/>
      <c r="E41" s="29"/>
      <c r="F41" s="29"/>
      <c r="G41" s="29"/>
      <c r="H41" s="29"/>
      <c r="I41" s="29"/>
    </row>
    <row r="42" spans="1:10" ht="13.5" thickBot="1">
      <c r="F42" s="34"/>
    </row>
    <row r="43" spans="1:10" ht="51">
      <c r="C43" s="36" t="s">
        <v>36</v>
      </c>
      <c r="D43" s="37" t="s">
        <v>37</v>
      </c>
      <c r="E43" s="37" t="s">
        <v>38</v>
      </c>
      <c r="F43" s="38" t="s">
        <v>39</v>
      </c>
      <c r="G43" s="38" t="s">
        <v>40</v>
      </c>
      <c r="H43" s="39" t="s">
        <v>41</v>
      </c>
      <c r="I43" s="39" t="s">
        <v>27</v>
      </c>
      <c r="J43" s="40" t="s">
        <v>54</v>
      </c>
    </row>
    <row r="44" spans="1:10">
      <c r="C44" s="41" t="s">
        <v>158</v>
      </c>
      <c r="D44" s="42">
        <f>IF(C44&lt;&gt;"",VLOOKUP(C44,Maggiorazioni!$D$5:$E$114,2,FALSE),0)</f>
        <v>0.1</v>
      </c>
      <c r="E44" s="43">
        <v>3</v>
      </c>
      <c r="F44" s="44">
        <f>IF(AND(C44&lt;&gt;"",E44&gt;0),IF($H$5*20%&gt;200,200,IF($H$5&lt;&gt;$H$18,$H$5,0)*20%),0)</f>
        <v>0</v>
      </c>
      <c r="G44" s="44">
        <f t="shared" ref="G44:G56" si="0">(F44*E44)</f>
        <v>0</v>
      </c>
      <c r="H44" s="44">
        <f>ROUND((G44*D44+G44),5)</f>
        <v>0</v>
      </c>
      <c r="I44" s="20">
        <f>ROUND(H44,2)</f>
        <v>0</v>
      </c>
      <c r="J44" s="46">
        <f t="shared" ref="J44:J56" si="1">ROUND(I44,0)</f>
        <v>0</v>
      </c>
    </row>
    <row r="45" spans="1:10">
      <c r="C45" s="41" t="s">
        <v>45</v>
      </c>
      <c r="D45" s="42">
        <f>IF(C45&lt;&gt;"",VLOOKUP(C45,Maggiorazioni!$D$5:$E$114,2,FALSE),0)</f>
        <v>0.15</v>
      </c>
      <c r="E45" s="43">
        <v>2</v>
      </c>
      <c r="F45" s="44">
        <f>IF(AND(C45&lt;&gt;"",E45&gt;0),IF($H$5*20%&gt;200,200,IF($H$5&lt;&gt;$H$18,$H$5,0)*20%),0)</f>
        <v>0</v>
      </c>
      <c r="G45" s="44">
        <f t="shared" si="0"/>
        <v>0</v>
      </c>
      <c r="H45" s="44">
        <f>ROUND((G45*D45+G45),5)</f>
        <v>0</v>
      </c>
      <c r="I45" s="20">
        <f t="shared" ref="I45:I56" si="2">ROUND(H45,2)</f>
        <v>0</v>
      </c>
      <c r="J45" s="46">
        <f t="shared" si="1"/>
        <v>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ref="F46:F56" si="3">IF(AND(C46&lt;&gt;"",E46&gt;0),IF($H$5*20%&gt;200,200,IF($H$5&lt;&gt;$H$18,$H$5,0)*20%),0)</f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2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3"/>
        <v>0</v>
      </c>
      <c r="G47" s="44">
        <f t="shared" si="0"/>
        <v>0</v>
      </c>
      <c r="H47" s="44">
        <f t="shared" si="4"/>
        <v>0</v>
      </c>
      <c r="I47" s="20">
        <f t="shared" si="2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3"/>
        <v>0</v>
      </c>
      <c r="G48" s="44">
        <f t="shared" si="0"/>
        <v>0</v>
      </c>
      <c r="H48" s="44">
        <f t="shared" si="4"/>
        <v>0</v>
      </c>
      <c r="I48" s="20">
        <f t="shared" si="2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3"/>
        <v>0</v>
      </c>
      <c r="G49" s="44">
        <f t="shared" si="0"/>
        <v>0</v>
      </c>
      <c r="H49" s="44">
        <f t="shared" si="4"/>
        <v>0</v>
      </c>
      <c r="I49" s="20">
        <f t="shared" si="2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3"/>
        <v>0</v>
      </c>
      <c r="G50" s="44">
        <f t="shared" si="0"/>
        <v>0</v>
      </c>
      <c r="H50" s="44">
        <f t="shared" si="4"/>
        <v>0</v>
      </c>
      <c r="I50" s="20">
        <f t="shared" si="2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3"/>
        <v>0</v>
      </c>
      <c r="G51" s="44">
        <f t="shared" si="0"/>
        <v>0</v>
      </c>
      <c r="H51" s="44">
        <f t="shared" si="4"/>
        <v>0</v>
      </c>
      <c r="I51" s="20">
        <f t="shared" si="2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3"/>
        <v>0</v>
      </c>
      <c r="G52" s="44">
        <f t="shared" si="0"/>
        <v>0</v>
      </c>
      <c r="H52" s="44">
        <f t="shared" si="4"/>
        <v>0</v>
      </c>
      <c r="I52" s="20">
        <f t="shared" si="2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3"/>
        <v>0</v>
      </c>
      <c r="G53" s="44">
        <f t="shared" si="0"/>
        <v>0</v>
      </c>
      <c r="H53" s="44">
        <f t="shared" si="4"/>
        <v>0</v>
      </c>
      <c r="I53" s="20">
        <f t="shared" si="2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3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2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3"/>
        <v>0</v>
      </c>
      <c r="G55" s="44">
        <f t="shared" si="0"/>
        <v>0</v>
      </c>
      <c r="H55" s="44">
        <f t="shared" si="5"/>
        <v>0</v>
      </c>
      <c r="I55" s="20">
        <f t="shared" si="2"/>
        <v>0</v>
      </c>
      <c r="J55" s="47">
        <f t="shared" si="1"/>
        <v>0</v>
      </c>
    </row>
    <row r="56" spans="3:10" ht="13.5" thickBot="1">
      <c r="C56" s="48"/>
      <c r="D56" s="71">
        <f>IF(C56&lt;&gt;"",VLOOKUP(C56,Maggiorazioni!$D$5:$E$114,2,FALSE),0)</f>
        <v>0</v>
      </c>
      <c r="E56" s="50"/>
      <c r="F56" s="72">
        <f t="shared" si="3"/>
        <v>0</v>
      </c>
      <c r="G56" s="51">
        <f t="shared" si="0"/>
        <v>0</v>
      </c>
      <c r="H56" s="51">
        <f t="shared" si="5"/>
        <v>0</v>
      </c>
      <c r="I56" s="73">
        <f t="shared" si="2"/>
        <v>0</v>
      </c>
      <c r="J56" s="52">
        <f t="shared" si="1"/>
        <v>0</v>
      </c>
    </row>
  </sheetData>
  <mergeCells count="2">
    <mergeCell ref="A1:H1"/>
    <mergeCell ref="A2:H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topLeftCell="A16" workbookViewId="0">
      <selection activeCell="E10" sqref="E10"/>
    </sheetView>
  </sheetViews>
  <sheetFormatPr defaultRowHeight="15"/>
  <cols>
    <col min="1" max="1" width="16.5703125" style="55" customWidth="1"/>
    <col min="2" max="2" width="16.5703125" style="56" customWidth="1"/>
    <col min="3" max="3" width="7.5703125" style="56" customWidth="1"/>
    <col min="4" max="4" width="16.5703125" style="56" customWidth="1"/>
    <col min="5" max="5" width="16.5703125" customWidth="1"/>
    <col min="6" max="6" width="15.85546875" customWidth="1"/>
  </cols>
  <sheetData>
    <row r="2" spans="1:5" s="59" customFormat="1" ht="18">
      <c r="A2" s="57" t="s">
        <v>55</v>
      </c>
      <c r="B2" s="58"/>
      <c r="C2" s="58"/>
      <c r="D2" s="58"/>
    </row>
    <row r="4" spans="1:5">
      <c r="A4" s="60" t="s">
        <v>56</v>
      </c>
      <c r="B4" s="61" t="s">
        <v>57</v>
      </c>
      <c r="C4" s="62"/>
      <c r="D4" s="60" t="s">
        <v>56</v>
      </c>
      <c r="E4" s="61" t="s">
        <v>58</v>
      </c>
    </row>
    <row r="5" spans="1:5">
      <c r="A5" s="63" t="s">
        <v>59</v>
      </c>
      <c r="B5" s="64">
        <v>0.15</v>
      </c>
      <c r="C5" s="65"/>
      <c r="D5" s="63" t="s">
        <v>59</v>
      </c>
      <c r="E5" s="64">
        <v>0.15</v>
      </c>
    </row>
    <row r="6" spans="1:5">
      <c r="A6" s="63" t="s">
        <v>60</v>
      </c>
      <c r="B6" s="64">
        <v>0.2</v>
      </c>
      <c r="C6" s="65"/>
      <c r="D6" s="63" t="s">
        <v>60</v>
      </c>
      <c r="E6" s="64">
        <v>0.2</v>
      </c>
    </row>
    <row r="7" spans="1:5">
      <c r="A7" s="63" t="s">
        <v>61</v>
      </c>
      <c r="B7" s="64">
        <v>0</v>
      </c>
      <c r="C7" s="65"/>
      <c r="D7" s="63" t="s">
        <v>61</v>
      </c>
      <c r="E7" s="64">
        <v>0</v>
      </c>
    </row>
    <row r="8" spans="1:5">
      <c r="A8" s="63" t="s">
        <v>62</v>
      </c>
      <c r="B8" s="64">
        <v>0</v>
      </c>
      <c r="C8" s="65"/>
      <c r="D8" s="63" t="s">
        <v>62</v>
      </c>
      <c r="E8" s="64">
        <v>0</v>
      </c>
    </row>
    <row r="9" spans="1:5">
      <c r="A9" s="63" t="s">
        <v>63</v>
      </c>
      <c r="B9" s="64">
        <v>0</v>
      </c>
      <c r="C9" s="65"/>
      <c r="D9" s="63" t="s">
        <v>63</v>
      </c>
      <c r="E9" s="64">
        <v>0</v>
      </c>
    </row>
    <row r="10" spans="1:5">
      <c r="A10" s="63" t="s">
        <v>64</v>
      </c>
      <c r="B10" s="64">
        <v>0</v>
      </c>
      <c r="C10" s="65"/>
      <c r="D10" s="63" t="s">
        <v>64</v>
      </c>
      <c r="E10" s="64">
        <v>0</v>
      </c>
    </row>
    <row r="11" spans="1:5">
      <c r="A11" s="63" t="s">
        <v>65</v>
      </c>
      <c r="B11" s="64">
        <v>0</v>
      </c>
      <c r="C11" s="65"/>
      <c r="D11" s="63" t="s">
        <v>65</v>
      </c>
      <c r="E11" s="64">
        <v>0</v>
      </c>
    </row>
    <row r="12" spans="1:5">
      <c r="A12" s="63" t="s">
        <v>66</v>
      </c>
      <c r="B12" s="66">
        <v>0.2</v>
      </c>
      <c r="C12" s="65"/>
      <c r="D12" s="63" t="s">
        <v>66</v>
      </c>
      <c r="E12" s="66">
        <v>0.2</v>
      </c>
    </row>
    <row r="13" spans="1:5">
      <c r="A13" s="63" t="s">
        <v>67</v>
      </c>
      <c r="B13" s="64">
        <v>0</v>
      </c>
      <c r="C13" s="65"/>
      <c r="D13" s="63" t="s">
        <v>67</v>
      </c>
      <c r="E13" s="64">
        <v>0</v>
      </c>
    </row>
    <row r="14" spans="1:5">
      <c r="A14" s="63" t="s">
        <v>68</v>
      </c>
      <c r="B14" s="64">
        <v>0</v>
      </c>
      <c r="C14" s="65"/>
      <c r="D14" s="63" t="s">
        <v>68</v>
      </c>
      <c r="E14" s="64">
        <v>0</v>
      </c>
    </row>
    <row r="15" spans="1:5">
      <c r="A15" s="63" t="s">
        <v>69</v>
      </c>
      <c r="B15" s="64">
        <v>0</v>
      </c>
      <c r="C15" s="65"/>
      <c r="D15" s="63" t="s">
        <v>69</v>
      </c>
      <c r="E15" s="64">
        <v>0</v>
      </c>
    </row>
    <row r="16" spans="1:5">
      <c r="A16" s="63" t="s">
        <v>70</v>
      </c>
      <c r="B16" s="64">
        <v>0</v>
      </c>
      <c r="C16" s="65"/>
      <c r="D16" s="63" t="s">
        <v>70</v>
      </c>
      <c r="E16" s="64">
        <v>0</v>
      </c>
    </row>
    <row r="17" spans="1:5">
      <c r="A17" s="63" t="s">
        <v>71</v>
      </c>
      <c r="B17" s="64">
        <v>0</v>
      </c>
      <c r="C17" s="65"/>
      <c r="D17" s="63" t="s">
        <v>71</v>
      </c>
      <c r="E17" s="64">
        <v>0</v>
      </c>
    </row>
    <row r="18" spans="1:5">
      <c r="A18" s="63" t="s">
        <v>72</v>
      </c>
      <c r="B18" s="64">
        <v>0</v>
      </c>
      <c r="C18" s="65"/>
      <c r="D18" s="63" t="s">
        <v>72</v>
      </c>
      <c r="E18" s="64">
        <v>0</v>
      </c>
    </row>
    <row r="19" spans="1:5">
      <c r="A19" s="63" t="s">
        <v>73</v>
      </c>
      <c r="B19" s="64">
        <v>0</v>
      </c>
      <c r="C19" s="65"/>
      <c r="D19" s="63" t="s">
        <v>73</v>
      </c>
      <c r="E19" s="64">
        <v>0</v>
      </c>
    </row>
    <row r="20" spans="1:5">
      <c r="A20" s="63" t="s">
        <v>74</v>
      </c>
      <c r="B20" s="64">
        <v>0</v>
      </c>
      <c r="C20" s="65"/>
      <c r="D20" s="63" t="s">
        <v>74</v>
      </c>
      <c r="E20" s="64">
        <v>0</v>
      </c>
    </row>
    <row r="21" spans="1:5">
      <c r="A21" s="63" t="s">
        <v>75</v>
      </c>
      <c r="B21" s="64">
        <v>0</v>
      </c>
      <c r="C21" s="65"/>
      <c r="D21" s="63" t="s">
        <v>75</v>
      </c>
      <c r="E21" s="64">
        <v>0</v>
      </c>
    </row>
    <row r="22" spans="1:5">
      <c r="A22" s="63" t="s">
        <v>76</v>
      </c>
      <c r="B22" s="64">
        <v>0</v>
      </c>
      <c r="C22" s="65"/>
      <c r="D22" s="63" t="s">
        <v>76</v>
      </c>
      <c r="E22" s="64">
        <v>0</v>
      </c>
    </row>
    <row r="23" spans="1:5">
      <c r="A23" s="63" t="s">
        <v>77</v>
      </c>
      <c r="B23" s="64">
        <v>0</v>
      </c>
      <c r="C23" s="65"/>
      <c r="D23" s="63" t="s">
        <v>77</v>
      </c>
      <c r="E23" s="64">
        <v>0</v>
      </c>
    </row>
    <row r="24" spans="1:5">
      <c r="A24" s="63" t="s">
        <v>78</v>
      </c>
      <c r="B24" s="64">
        <v>0</v>
      </c>
      <c r="C24" s="65"/>
      <c r="D24" s="63" t="s">
        <v>78</v>
      </c>
      <c r="E24" s="64">
        <v>0</v>
      </c>
    </row>
    <row r="25" spans="1:5">
      <c r="A25" s="63" t="s">
        <v>79</v>
      </c>
      <c r="B25" s="64">
        <v>0</v>
      </c>
      <c r="C25" s="65"/>
      <c r="D25" s="63" t="s">
        <v>79</v>
      </c>
      <c r="E25" s="64">
        <v>0</v>
      </c>
    </row>
    <row r="26" spans="1:5">
      <c r="A26" s="63" t="s">
        <v>80</v>
      </c>
      <c r="B26" s="64">
        <v>0</v>
      </c>
      <c r="C26" s="65"/>
      <c r="D26" s="63" t="s">
        <v>80</v>
      </c>
      <c r="E26" s="64">
        <v>0</v>
      </c>
    </row>
    <row r="27" spans="1:5">
      <c r="A27" s="63" t="s">
        <v>81</v>
      </c>
      <c r="B27" s="64">
        <v>0.2</v>
      </c>
      <c r="C27" s="65"/>
      <c r="D27" s="63" t="s">
        <v>81</v>
      </c>
      <c r="E27" s="64">
        <v>0.2</v>
      </c>
    </row>
    <row r="28" spans="1:5">
      <c r="A28" s="63" t="s">
        <v>82</v>
      </c>
      <c r="B28" s="64">
        <v>0</v>
      </c>
      <c r="C28" s="65"/>
      <c r="D28" s="63" t="s">
        <v>82</v>
      </c>
      <c r="E28" s="64">
        <v>0</v>
      </c>
    </row>
    <row r="29" spans="1:5">
      <c r="A29" s="63" t="s">
        <v>83</v>
      </c>
      <c r="B29" s="64">
        <v>0</v>
      </c>
      <c r="C29" s="65"/>
      <c r="D29" s="63" t="s">
        <v>83</v>
      </c>
      <c r="E29" s="64">
        <v>0</v>
      </c>
    </row>
    <row r="30" spans="1:5">
      <c r="A30" s="63" t="s">
        <v>84</v>
      </c>
      <c r="B30" s="64">
        <v>0</v>
      </c>
      <c r="C30" s="65"/>
      <c r="D30" s="63" t="s">
        <v>84</v>
      </c>
      <c r="E30" s="64">
        <v>0</v>
      </c>
    </row>
    <row r="31" spans="1:5">
      <c r="A31" s="63" t="s">
        <v>85</v>
      </c>
      <c r="B31" s="64">
        <v>0</v>
      </c>
      <c r="C31" s="65"/>
      <c r="D31" s="63" t="s">
        <v>85</v>
      </c>
      <c r="E31" s="64">
        <v>0</v>
      </c>
    </row>
    <row r="32" spans="1:5">
      <c r="A32" s="63" t="s">
        <v>86</v>
      </c>
      <c r="B32" s="64">
        <v>0.2</v>
      </c>
      <c r="C32" s="65"/>
      <c r="D32" s="63" t="s">
        <v>86</v>
      </c>
      <c r="E32" s="64">
        <v>0.2</v>
      </c>
    </row>
    <row r="33" spans="1:5">
      <c r="A33" s="63" t="s">
        <v>87</v>
      </c>
      <c r="B33" s="64">
        <v>0</v>
      </c>
      <c r="C33" s="65"/>
      <c r="D33" s="63" t="s">
        <v>87</v>
      </c>
      <c r="E33" s="64">
        <v>0</v>
      </c>
    </row>
    <row r="34" spans="1:5">
      <c r="A34" s="63" t="s">
        <v>88</v>
      </c>
      <c r="B34" s="64">
        <v>0.2</v>
      </c>
      <c r="C34" s="65"/>
      <c r="D34" s="63" t="s">
        <v>88</v>
      </c>
      <c r="E34" s="64">
        <v>0.2</v>
      </c>
    </row>
    <row r="35" spans="1:5">
      <c r="A35" s="63" t="s">
        <v>89</v>
      </c>
      <c r="B35" s="64">
        <v>0</v>
      </c>
      <c r="C35" s="65"/>
      <c r="D35" s="63" t="s">
        <v>89</v>
      </c>
      <c r="E35" s="64">
        <v>0</v>
      </c>
    </row>
    <row r="36" spans="1:5">
      <c r="A36" s="63" t="s">
        <v>90</v>
      </c>
      <c r="B36" s="64">
        <v>0</v>
      </c>
      <c r="C36" s="65"/>
      <c r="D36" s="63" t="s">
        <v>90</v>
      </c>
      <c r="E36" s="64">
        <v>0</v>
      </c>
    </row>
    <row r="37" spans="1:5">
      <c r="A37" s="63" t="s">
        <v>91</v>
      </c>
      <c r="B37" s="64">
        <v>0.2</v>
      </c>
      <c r="C37" s="65"/>
      <c r="D37" s="63" t="s">
        <v>91</v>
      </c>
      <c r="E37" s="64">
        <v>0.2</v>
      </c>
    </row>
    <row r="38" spans="1:5">
      <c r="A38" s="63" t="s">
        <v>92</v>
      </c>
      <c r="B38" s="64">
        <v>0.2</v>
      </c>
      <c r="C38" s="65"/>
      <c r="D38" s="63" t="s">
        <v>92</v>
      </c>
      <c r="E38" s="64">
        <v>0.2</v>
      </c>
    </row>
    <row r="39" spans="1:5">
      <c r="A39" s="63" t="s">
        <v>93</v>
      </c>
      <c r="B39" s="64">
        <v>0</v>
      </c>
      <c r="C39" s="65"/>
      <c r="D39" s="63" t="s">
        <v>93</v>
      </c>
      <c r="E39" s="64">
        <v>0</v>
      </c>
    </row>
    <row r="40" spans="1:5">
      <c r="A40" s="63" t="s">
        <v>94</v>
      </c>
      <c r="B40" s="64">
        <v>0</v>
      </c>
      <c r="C40" s="65"/>
      <c r="D40" s="63" t="s">
        <v>94</v>
      </c>
      <c r="E40" s="64">
        <v>0</v>
      </c>
    </row>
    <row r="41" spans="1:5">
      <c r="A41" s="63" t="s">
        <v>95</v>
      </c>
      <c r="B41" s="64">
        <v>0</v>
      </c>
      <c r="C41" s="65"/>
      <c r="D41" s="63" t="s">
        <v>95</v>
      </c>
      <c r="E41" s="64">
        <v>0</v>
      </c>
    </row>
    <row r="42" spans="1:5">
      <c r="A42" s="63" t="s">
        <v>96</v>
      </c>
      <c r="B42" s="64">
        <v>0</v>
      </c>
      <c r="C42" s="65"/>
      <c r="D42" s="63" t="s">
        <v>96</v>
      </c>
      <c r="E42" s="64">
        <v>0</v>
      </c>
    </row>
    <row r="43" spans="1:5">
      <c r="A43" s="63" t="s">
        <v>97</v>
      </c>
      <c r="B43" s="64">
        <v>0.2</v>
      </c>
      <c r="C43" s="65"/>
      <c r="D43" s="63" t="s">
        <v>97</v>
      </c>
      <c r="E43" s="64">
        <v>0.2</v>
      </c>
    </row>
    <row r="44" spans="1:5">
      <c r="A44" s="63" t="s">
        <v>98</v>
      </c>
      <c r="B44" s="64">
        <v>0</v>
      </c>
      <c r="C44" s="65"/>
      <c r="D44" s="63" t="s">
        <v>98</v>
      </c>
      <c r="E44" s="64">
        <v>0</v>
      </c>
    </row>
    <row r="45" spans="1:5">
      <c r="A45" s="63" t="s">
        <v>99</v>
      </c>
      <c r="B45" s="64">
        <v>0.2</v>
      </c>
      <c r="C45" s="65"/>
      <c r="D45" s="63" t="s">
        <v>99</v>
      </c>
      <c r="E45" s="64">
        <v>0.2</v>
      </c>
    </row>
    <row r="46" spans="1:5">
      <c r="A46" s="63" t="s">
        <v>100</v>
      </c>
      <c r="B46" s="64">
        <v>0</v>
      </c>
      <c r="C46" s="65"/>
      <c r="D46" s="63" t="s">
        <v>100</v>
      </c>
      <c r="E46" s="64">
        <v>0</v>
      </c>
    </row>
    <row r="47" spans="1:5">
      <c r="A47" s="63" t="s">
        <v>101</v>
      </c>
      <c r="B47" s="64">
        <v>0</v>
      </c>
      <c r="C47" s="65"/>
      <c r="D47" s="63" t="s">
        <v>101</v>
      </c>
      <c r="E47" s="64">
        <v>0</v>
      </c>
    </row>
    <row r="48" spans="1:5">
      <c r="A48" s="63" t="s">
        <v>102</v>
      </c>
      <c r="B48" s="64">
        <v>0</v>
      </c>
      <c r="C48" s="65"/>
      <c r="D48" s="63" t="s">
        <v>102</v>
      </c>
      <c r="E48" s="64">
        <v>0</v>
      </c>
    </row>
    <row r="49" spans="1:5">
      <c r="A49" s="63" t="s">
        <v>103</v>
      </c>
      <c r="B49" s="64">
        <v>0</v>
      </c>
      <c r="C49" s="65"/>
      <c r="D49" s="63" t="s">
        <v>103</v>
      </c>
      <c r="E49" s="64">
        <v>0</v>
      </c>
    </row>
    <row r="50" spans="1:5">
      <c r="A50" s="63" t="s">
        <v>104</v>
      </c>
      <c r="B50" s="64">
        <v>0.15</v>
      </c>
      <c r="C50" s="65"/>
      <c r="D50" s="63" t="s">
        <v>104</v>
      </c>
      <c r="E50" s="64">
        <v>0.15</v>
      </c>
    </row>
    <row r="51" spans="1:5">
      <c r="A51" s="63" t="s">
        <v>105</v>
      </c>
      <c r="B51" s="64">
        <v>0</v>
      </c>
      <c r="C51" s="65"/>
      <c r="D51" s="63" t="s">
        <v>105</v>
      </c>
      <c r="E51" s="64">
        <v>0</v>
      </c>
    </row>
    <row r="52" spans="1:5">
      <c r="A52" s="63" t="s">
        <v>106</v>
      </c>
      <c r="B52" s="64">
        <v>0</v>
      </c>
      <c r="C52" s="65"/>
      <c r="D52" s="63" t="s">
        <v>106</v>
      </c>
      <c r="E52" s="64">
        <v>0</v>
      </c>
    </row>
    <row r="53" spans="1:5">
      <c r="A53" s="63" t="s">
        <v>107</v>
      </c>
      <c r="B53" s="64">
        <v>0.2</v>
      </c>
      <c r="C53" s="65"/>
      <c r="D53" s="63" t="s">
        <v>107</v>
      </c>
      <c r="E53" s="64">
        <v>0.2</v>
      </c>
    </row>
    <row r="54" spans="1:5">
      <c r="A54" s="63" t="s">
        <v>108</v>
      </c>
      <c r="B54" s="64">
        <v>0</v>
      </c>
      <c r="C54" s="65"/>
      <c r="D54" s="63" t="s">
        <v>108</v>
      </c>
      <c r="E54" s="64">
        <v>0</v>
      </c>
    </row>
    <row r="55" spans="1:5">
      <c r="A55" s="63" t="s">
        <v>109</v>
      </c>
      <c r="B55" s="64">
        <v>0.2</v>
      </c>
      <c r="C55" s="65"/>
      <c r="D55" s="63" t="s">
        <v>109</v>
      </c>
      <c r="E55" s="64">
        <v>0.2</v>
      </c>
    </row>
    <row r="56" spans="1:5">
      <c r="A56" s="63" t="s">
        <v>110</v>
      </c>
      <c r="B56" s="64">
        <v>0.2</v>
      </c>
      <c r="C56" s="65"/>
      <c r="D56" s="63" t="s">
        <v>110</v>
      </c>
      <c r="E56" s="64">
        <v>0.2</v>
      </c>
    </row>
    <row r="57" spans="1:5">
      <c r="A57" s="63" t="s">
        <v>111</v>
      </c>
      <c r="B57" s="64">
        <v>0</v>
      </c>
      <c r="C57" s="65"/>
      <c r="D57" s="63" t="s">
        <v>111</v>
      </c>
      <c r="E57" s="64">
        <v>0</v>
      </c>
    </row>
    <row r="58" spans="1:5">
      <c r="A58" s="63" t="s">
        <v>112</v>
      </c>
      <c r="B58" s="64">
        <v>0</v>
      </c>
      <c r="C58" s="65"/>
      <c r="D58" s="63" t="s">
        <v>112</v>
      </c>
      <c r="E58" s="64">
        <v>0</v>
      </c>
    </row>
    <row r="59" spans="1:5">
      <c r="A59" s="63" t="s">
        <v>113</v>
      </c>
      <c r="B59" s="64">
        <v>0</v>
      </c>
      <c r="C59" s="65"/>
      <c r="D59" s="63" t="s">
        <v>113</v>
      </c>
      <c r="E59" s="64">
        <v>0</v>
      </c>
    </row>
    <row r="60" spans="1:5">
      <c r="A60" s="63" t="s">
        <v>114</v>
      </c>
      <c r="B60" s="64">
        <v>0.2</v>
      </c>
      <c r="C60" s="65"/>
      <c r="D60" s="63" t="s">
        <v>114</v>
      </c>
      <c r="E60" s="64">
        <v>0.2</v>
      </c>
    </row>
    <row r="61" spans="1:5">
      <c r="A61" s="63" t="s">
        <v>115</v>
      </c>
      <c r="B61" s="64">
        <v>0</v>
      </c>
      <c r="C61" s="65"/>
      <c r="D61" s="63" t="s">
        <v>115</v>
      </c>
      <c r="E61" s="64">
        <v>0</v>
      </c>
    </row>
    <row r="62" spans="1:5">
      <c r="A62" s="63" t="s">
        <v>116</v>
      </c>
      <c r="B62" s="64">
        <v>0</v>
      </c>
      <c r="C62" s="65"/>
      <c r="D62" s="63" t="s">
        <v>116</v>
      </c>
      <c r="E62" s="64">
        <v>0</v>
      </c>
    </row>
    <row r="63" spans="1:5">
      <c r="A63" s="63" t="s">
        <v>117</v>
      </c>
      <c r="B63" s="64">
        <v>0</v>
      </c>
      <c r="C63" s="65"/>
      <c r="D63" s="63" t="s">
        <v>117</v>
      </c>
      <c r="E63" s="64">
        <v>0</v>
      </c>
    </row>
    <row r="64" spans="1:5">
      <c r="A64" s="63" t="s">
        <v>118</v>
      </c>
      <c r="B64" s="64">
        <v>0</v>
      </c>
      <c r="C64" s="65"/>
      <c r="D64" s="63" t="s">
        <v>118</v>
      </c>
      <c r="E64" s="64">
        <v>0</v>
      </c>
    </row>
    <row r="65" spans="1:5">
      <c r="A65" s="63" t="s">
        <v>119</v>
      </c>
      <c r="B65" s="64">
        <v>0</v>
      </c>
      <c r="C65" s="65"/>
      <c r="D65" s="63" t="s">
        <v>119</v>
      </c>
      <c r="E65" s="64">
        <v>0</v>
      </c>
    </row>
    <row r="66" spans="1:5">
      <c r="A66" s="63" t="s">
        <v>120</v>
      </c>
      <c r="B66" s="64">
        <v>0.2</v>
      </c>
      <c r="C66" s="65"/>
      <c r="D66" s="63" t="s">
        <v>120</v>
      </c>
      <c r="E66" s="64">
        <v>0.2</v>
      </c>
    </row>
    <row r="67" spans="1:5">
      <c r="A67" s="63" t="s">
        <v>121</v>
      </c>
      <c r="B67" s="64">
        <v>0</v>
      </c>
      <c r="C67" s="65"/>
      <c r="D67" s="63" t="s">
        <v>121</v>
      </c>
      <c r="E67" s="64">
        <v>0</v>
      </c>
    </row>
    <row r="68" spans="1:5">
      <c r="A68" s="63" t="s">
        <v>122</v>
      </c>
      <c r="B68" s="64">
        <v>0</v>
      </c>
      <c r="C68" s="65"/>
      <c r="D68" s="63" t="s">
        <v>122</v>
      </c>
      <c r="E68" s="64">
        <v>0</v>
      </c>
    </row>
    <row r="69" spans="1:5">
      <c r="A69" s="63" t="s">
        <v>123</v>
      </c>
      <c r="B69" s="64">
        <v>0</v>
      </c>
      <c r="C69" s="65"/>
      <c r="D69" s="63" t="s">
        <v>123</v>
      </c>
      <c r="E69" s="64">
        <v>0</v>
      </c>
    </row>
    <row r="70" spans="1:5">
      <c r="A70" s="63" t="s">
        <v>124</v>
      </c>
      <c r="B70" s="64">
        <v>0.2</v>
      </c>
      <c r="C70" s="65"/>
      <c r="D70" s="63" t="s">
        <v>124</v>
      </c>
      <c r="E70" s="64">
        <v>0.2</v>
      </c>
    </row>
    <row r="71" spans="1:5">
      <c r="A71" s="63" t="s">
        <v>125</v>
      </c>
      <c r="B71" s="64">
        <v>0.2</v>
      </c>
      <c r="C71" s="65"/>
      <c r="D71" s="63" t="s">
        <v>125</v>
      </c>
      <c r="E71" s="64">
        <v>0.2</v>
      </c>
    </row>
    <row r="72" spans="1:5">
      <c r="A72" s="63" t="s">
        <v>126</v>
      </c>
      <c r="B72" s="64">
        <v>0</v>
      </c>
      <c r="C72" s="65"/>
      <c r="D72" s="63" t="s">
        <v>126</v>
      </c>
      <c r="E72" s="64">
        <v>0</v>
      </c>
    </row>
    <row r="73" spans="1:5">
      <c r="A73" s="63" t="s">
        <v>127</v>
      </c>
      <c r="B73" s="64">
        <v>0.2</v>
      </c>
      <c r="C73" s="65"/>
      <c r="D73" s="63" t="s">
        <v>127</v>
      </c>
      <c r="E73" s="64">
        <v>0.2</v>
      </c>
    </row>
    <row r="74" spans="1:5">
      <c r="A74" s="63" t="s">
        <v>171</v>
      </c>
      <c r="B74" s="64">
        <v>0</v>
      </c>
      <c r="C74" s="65"/>
      <c r="D74" s="63" t="s">
        <v>171</v>
      </c>
      <c r="E74" s="64">
        <v>0</v>
      </c>
    </row>
    <row r="75" spans="1:5">
      <c r="A75" s="63" t="s">
        <v>128</v>
      </c>
      <c r="B75" s="64">
        <v>0</v>
      </c>
      <c r="C75" s="65"/>
      <c r="D75" s="63" t="s">
        <v>128</v>
      </c>
      <c r="E75" s="64">
        <v>0</v>
      </c>
    </row>
    <row r="76" spans="1:5">
      <c r="A76" s="63" t="s">
        <v>129</v>
      </c>
      <c r="B76" s="64">
        <v>0.2</v>
      </c>
      <c r="C76" s="65"/>
      <c r="D76" s="63" t="s">
        <v>129</v>
      </c>
      <c r="E76" s="64">
        <v>0.2</v>
      </c>
    </row>
    <row r="77" spans="1:5">
      <c r="A77" s="63" t="s">
        <v>130</v>
      </c>
      <c r="B77" s="64">
        <v>0</v>
      </c>
      <c r="C77" s="65"/>
      <c r="D77" s="63" t="s">
        <v>130</v>
      </c>
      <c r="E77" s="64">
        <v>0</v>
      </c>
    </row>
    <row r="78" spans="1:5">
      <c r="A78" s="63" t="s">
        <v>131</v>
      </c>
      <c r="B78" s="64">
        <v>0</v>
      </c>
      <c r="C78" s="65"/>
      <c r="D78" s="63" t="s">
        <v>131</v>
      </c>
      <c r="E78" s="64">
        <v>0</v>
      </c>
    </row>
    <row r="79" spans="1:5">
      <c r="A79" s="63" t="s">
        <v>132</v>
      </c>
      <c r="B79" s="64">
        <v>0</v>
      </c>
      <c r="C79" s="65"/>
      <c r="D79" s="63" t="s">
        <v>132</v>
      </c>
      <c r="E79" s="64">
        <v>0</v>
      </c>
    </row>
    <row r="80" spans="1:5">
      <c r="A80" s="63" t="s">
        <v>133</v>
      </c>
      <c r="B80" s="64">
        <v>0</v>
      </c>
      <c r="C80" s="65"/>
      <c r="D80" s="63" t="s">
        <v>133</v>
      </c>
      <c r="E80" s="64">
        <v>0</v>
      </c>
    </row>
    <row r="81" spans="1:5">
      <c r="A81" s="63" t="s">
        <v>134</v>
      </c>
      <c r="B81" s="64">
        <v>0</v>
      </c>
      <c r="C81" s="65"/>
      <c r="D81" s="63" t="s">
        <v>134</v>
      </c>
      <c r="E81" s="64">
        <v>0</v>
      </c>
    </row>
    <row r="82" spans="1:5">
      <c r="A82" s="63" t="s">
        <v>135</v>
      </c>
      <c r="B82" s="64">
        <v>0</v>
      </c>
      <c r="C82" s="65"/>
      <c r="D82" s="63" t="s">
        <v>135</v>
      </c>
      <c r="E82" s="64">
        <v>0</v>
      </c>
    </row>
    <row r="83" spans="1:5">
      <c r="A83" s="63" t="s">
        <v>136</v>
      </c>
      <c r="B83" s="64">
        <v>0.2</v>
      </c>
      <c r="C83" s="65"/>
      <c r="D83" s="63" t="s">
        <v>136</v>
      </c>
      <c r="E83" s="64">
        <v>0.2</v>
      </c>
    </row>
    <row r="84" spans="1:5">
      <c r="A84" s="63" t="s">
        <v>137</v>
      </c>
      <c r="B84" s="64">
        <v>0</v>
      </c>
      <c r="C84" s="65"/>
      <c r="D84" s="63" t="s">
        <v>137</v>
      </c>
      <c r="E84" s="64">
        <v>0</v>
      </c>
    </row>
    <row r="85" spans="1:5">
      <c r="A85" s="63" t="s">
        <v>138</v>
      </c>
      <c r="B85" s="64">
        <v>0</v>
      </c>
      <c r="C85" s="65"/>
      <c r="D85" s="63" t="s">
        <v>138</v>
      </c>
      <c r="E85" s="64">
        <v>0</v>
      </c>
    </row>
    <row r="86" spans="1:5">
      <c r="A86" s="63" t="s">
        <v>139</v>
      </c>
      <c r="B86" s="64">
        <v>0.2</v>
      </c>
      <c r="C86" s="65"/>
      <c r="D86" s="63" t="s">
        <v>139</v>
      </c>
      <c r="E86" s="64">
        <v>0.2</v>
      </c>
    </row>
    <row r="87" spans="1:5">
      <c r="A87" s="63" t="s">
        <v>140</v>
      </c>
      <c r="B87" s="64">
        <v>0</v>
      </c>
      <c r="C87" s="65"/>
      <c r="D87" s="63" t="s">
        <v>140</v>
      </c>
      <c r="E87" s="64">
        <v>0</v>
      </c>
    </row>
    <row r="88" spans="1:5">
      <c r="A88" s="63" t="s">
        <v>141</v>
      </c>
      <c r="B88" s="64">
        <v>0</v>
      </c>
      <c r="C88" s="65"/>
      <c r="D88" s="63" t="s">
        <v>141</v>
      </c>
      <c r="E88" s="64">
        <v>0</v>
      </c>
    </row>
    <row r="89" spans="1:5">
      <c r="A89" s="63" t="s">
        <v>142</v>
      </c>
      <c r="B89" s="64">
        <v>0.1</v>
      </c>
      <c r="C89" s="65"/>
      <c r="D89" s="63" t="s">
        <v>142</v>
      </c>
      <c r="E89" s="64">
        <v>0.1</v>
      </c>
    </row>
    <row r="90" spans="1:5">
      <c r="A90" s="63" t="s">
        <v>143</v>
      </c>
      <c r="B90" s="64">
        <v>0</v>
      </c>
      <c r="C90" s="65"/>
      <c r="D90" s="63" t="s">
        <v>143</v>
      </c>
      <c r="E90" s="64">
        <v>0</v>
      </c>
    </row>
    <row r="91" spans="1:5">
      <c r="A91" s="63" t="s">
        <v>144</v>
      </c>
      <c r="B91" s="64">
        <v>0</v>
      </c>
      <c r="C91" s="65"/>
      <c r="D91" s="63" t="s">
        <v>144</v>
      </c>
      <c r="E91" s="64">
        <v>0</v>
      </c>
    </row>
    <row r="92" spans="1:5">
      <c r="A92" s="63" t="s">
        <v>145</v>
      </c>
      <c r="B92" s="64">
        <v>0</v>
      </c>
      <c r="C92" s="65"/>
      <c r="D92" s="63" t="s">
        <v>145</v>
      </c>
      <c r="E92" s="64">
        <v>0</v>
      </c>
    </row>
    <row r="93" spans="1:5">
      <c r="A93" s="63" t="s">
        <v>146</v>
      </c>
      <c r="B93" s="64">
        <v>0</v>
      </c>
      <c r="C93" s="65"/>
      <c r="D93" s="63" t="s">
        <v>146</v>
      </c>
      <c r="E93" s="64">
        <v>0</v>
      </c>
    </row>
    <row r="94" spans="1:5">
      <c r="A94" s="63" t="s">
        <v>147</v>
      </c>
      <c r="B94" s="64">
        <v>0</v>
      </c>
      <c r="C94" s="65"/>
      <c r="D94" s="63" t="s">
        <v>147</v>
      </c>
      <c r="E94" s="64">
        <v>0</v>
      </c>
    </row>
    <row r="95" spans="1:5">
      <c r="A95" s="63" t="s">
        <v>148</v>
      </c>
      <c r="B95" s="64">
        <v>0</v>
      </c>
      <c r="C95" s="65"/>
      <c r="D95" s="63" t="s">
        <v>148</v>
      </c>
      <c r="E95" s="64">
        <v>0</v>
      </c>
    </row>
    <row r="96" spans="1:5">
      <c r="A96" s="63" t="s">
        <v>149</v>
      </c>
      <c r="B96" s="64">
        <v>0</v>
      </c>
      <c r="C96" s="65"/>
      <c r="D96" s="63" t="s">
        <v>149</v>
      </c>
      <c r="E96" s="64">
        <v>0</v>
      </c>
    </row>
    <row r="97" spans="1:6">
      <c r="A97" s="63" t="s">
        <v>150</v>
      </c>
      <c r="B97" s="64">
        <v>0</v>
      </c>
      <c r="C97" s="65"/>
      <c r="D97" s="63" t="s">
        <v>150</v>
      </c>
      <c r="E97" s="64">
        <v>0</v>
      </c>
    </row>
    <row r="98" spans="1:6">
      <c r="A98" s="63" t="s">
        <v>151</v>
      </c>
      <c r="B98" s="64">
        <v>0</v>
      </c>
      <c r="C98" s="65"/>
      <c r="D98" s="63" t="s">
        <v>151</v>
      </c>
      <c r="E98" s="64">
        <v>0</v>
      </c>
    </row>
    <row r="99" spans="1:6">
      <c r="A99" s="63" t="s">
        <v>152</v>
      </c>
      <c r="B99" s="64">
        <v>0.2</v>
      </c>
      <c r="C99" s="65"/>
      <c r="D99" s="63" t="s">
        <v>152</v>
      </c>
      <c r="E99" s="64">
        <v>0.2</v>
      </c>
    </row>
    <row r="100" spans="1:6">
      <c r="A100" s="63" t="s">
        <v>153</v>
      </c>
      <c r="B100" s="64">
        <v>0</v>
      </c>
      <c r="C100" s="65"/>
      <c r="D100" s="63" t="s">
        <v>153</v>
      </c>
      <c r="E100" s="64">
        <v>0</v>
      </c>
    </row>
    <row r="101" spans="1:6">
      <c r="A101" s="63" t="s">
        <v>154</v>
      </c>
      <c r="B101" s="64">
        <v>0</v>
      </c>
      <c r="C101" s="65"/>
      <c r="D101" s="63" t="s">
        <v>154</v>
      </c>
      <c r="E101" s="64">
        <v>0</v>
      </c>
    </row>
    <row r="102" spans="1:6">
      <c r="A102" s="63" t="s">
        <v>155</v>
      </c>
      <c r="B102" s="64">
        <v>0</v>
      </c>
      <c r="C102" s="65"/>
      <c r="D102" s="63" t="s">
        <v>155</v>
      </c>
      <c r="E102" s="64">
        <v>0</v>
      </c>
    </row>
    <row r="103" spans="1:6">
      <c r="A103" s="63" t="s">
        <v>156</v>
      </c>
      <c r="B103" s="64">
        <v>0</v>
      </c>
      <c r="C103" s="65"/>
      <c r="D103" s="63" t="s">
        <v>156</v>
      </c>
      <c r="E103" s="64">
        <v>0</v>
      </c>
    </row>
    <row r="104" spans="1:6">
      <c r="A104" s="63" t="s">
        <v>157</v>
      </c>
      <c r="B104" s="64">
        <v>0</v>
      </c>
      <c r="C104" s="65"/>
      <c r="D104" s="63" t="s">
        <v>157</v>
      </c>
      <c r="E104" s="64">
        <v>0</v>
      </c>
    </row>
    <row r="105" spans="1:6">
      <c r="A105" s="63" t="s">
        <v>158</v>
      </c>
      <c r="B105" s="64">
        <v>0.2</v>
      </c>
      <c r="C105" s="65"/>
      <c r="D105" s="63" t="s">
        <v>158</v>
      </c>
      <c r="E105" s="64">
        <v>0.1</v>
      </c>
    </row>
    <row r="106" spans="1:6">
      <c r="A106" s="63" t="s">
        <v>159</v>
      </c>
      <c r="B106" s="64">
        <v>0.1</v>
      </c>
      <c r="C106" s="65"/>
      <c r="D106" s="63" t="s">
        <v>159</v>
      </c>
      <c r="E106" s="64">
        <v>0.1</v>
      </c>
    </row>
    <row r="107" spans="1:6">
      <c r="A107" s="63" t="s">
        <v>160</v>
      </c>
      <c r="B107" s="64">
        <v>0</v>
      </c>
      <c r="C107" s="65"/>
      <c r="D107" s="63" t="s">
        <v>160</v>
      </c>
      <c r="E107" s="64">
        <v>0</v>
      </c>
    </row>
    <row r="108" spans="1:6">
      <c r="A108" s="63" t="s">
        <v>161</v>
      </c>
      <c r="B108" s="64">
        <v>0.15</v>
      </c>
      <c r="C108" s="65"/>
      <c r="D108" s="63" t="s">
        <v>161</v>
      </c>
      <c r="E108" s="64">
        <v>0.15</v>
      </c>
    </row>
    <row r="109" spans="1:6">
      <c r="A109" s="63" t="s">
        <v>162</v>
      </c>
      <c r="B109" s="64">
        <v>0.2</v>
      </c>
      <c r="C109" s="65"/>
      <c r="D109" s="63" t="s">
        <v>162</v>
      </c>
      <c r="E109" s="64">
        <v>0.2</v>
      </c>
    </row>
    <row r="110" spans="1:6">
      <c r="A110" s="63" t="s">
        <v>163</v>
      </c>
      <c r="B110" s="64">
        <v>0</v>
      </c>
      <c r="C110" s="65"/>
      <c r="D110" s="63" t="s">
        <v>163</v>
      </c>
      <c r="E110" s="64">
        <v>0</v>
      </c>
    </row>
    <row r="111" spans="1:6">
      <c r="A111" s="63" t="s">
        <v>164</v>
      </c>
      <c r="B111" s="64">
        <v>0</v>
      </c>
      <c r="C111" s="65"/>
      <c r="D111" s="63" t="s">
        <v>164</v>
      </c>
      <c r="E111" s="64">
        <v>0</v>
      </c>
    </row>
    <row r="112" spans="1:6">
      <c r="A112" s="67" t="s">
        <v>3</v>
      </c>
      <c r="B112" s="68">
        <v>0.1</v>
      </c>
      <c r="C112" s="69"/>
      <c r="D112" s="67" t="s">
        <v>3</v>
      </c>
      <c r="E112" s="68">
        <v>0.1</v>
      </c>
      <c r="F112" s="70" t="s">
        <v>165</v>
      </c>
    </row>
    <row r="113" spans="1:6">
      <c r="A113" s="67" t="s">
        <v>44</v>
      </c>
      <c r="B113" s="68">
        <v>0.12</v>
      </c>
      <c r="C113" s="69"/>
      <c r="D113" s="67" t="s">
        <v>44</v>
      </c>
      <c r="E113" s="68">
        <v>0.12</v>
      </c>
      <c r="F113" s="70" t="s">
        <v>165</v>
      </c>
    </row>
    <row r="114" spans="1:6">
      <c r="A114" s="67" t="s">
        <v>45</v>
      </c>
      <c r="B114" s="68">
        <v>0.15</v>
      </c>
      <c r="C114" s="69"/>
      <c r="D114" s="67" t="s">
        <v>45</v>
      </c>
      <c r="E114" s="68">
        <v>0.15</v>
      </c>
      <c r="F114" s="70" t="s">
        <v>165</v>
      </c>
    </row>
  </sheetData>
  <sheetProtection sheet="1" objects="1" scenarios="1"/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Stefania Morbio</cp:lastModifiedBy>
  <dcterms:created xsi:type="dcterms:W3CDTF">2011-05-09T08:13:24Z</dcterms:created>
  <dcterms:modified xsi:type="dcterms:W3CDTF">2016-05-24T10:01:51Z</dcterms:modified>
</cp:coreProperties>
</file>