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570"/>
  </bookViews>
  <sheets>
    <sheet name="Calcola D.A. su fatturato" sheetId="1" r:id="rId1"/>
    <sheet name="Calcola D.A. in misura fissa" sheetId="4" r:id="rId2"/>
  </sheets>
  <definedNames>
    <definedName name="_xlnm.Print_Titles" localSheetId="1">'Calcola D.A. in misura fissa'!$1:$5</definedName>
    <definedName name="_xlnm.Print_Titles" localSheetId="0">'Calcola D.A. su fatturato'!$1:$6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30" i="4"/>
  <c r="E11" i="1" l="1"/>
  <c r="E12" i="1"/>
  <c r="F31" i="4" l="1"/>
  <c r="F32" i="4" s="1"/>
  <c r="F20" i="4" l="1"/>
  <c r="F21" i="4" s="1"/>
  <c r="F22" i="4" s="1"/>
  <c r="F23" i="4" s="1"/>
  <c r="F33" i="4"/>
  <c r="F34" i="4" s="1"/>
  <c r="F35" i="4" s="1"/>
  <c r="F36" i="4" s="1"/>
  <c r="F11" i="1" l="1"/>
  <c r="F12" i="1"/>
  <c r="E13" i="1"/>
  <c r="F13" i="1" s="1"/>
  <c r="E14" i="1"/>
  <c r="F14" i="1" s="1"/>
  <c r="E15" i="1"/>
  <c r="F15" i="1" s="1"/>
  <c r="E16" i="1"/>
  <c r="F16" i="1" s="1"/>
  <c r="E17" i="1"/>
  <c r="F17" i="1" s="1"/>
  <c r="F18" i="1" l="1"/>
  <c r="F22" i="1" l="1"/>
  <c r="F23" i="1" s="1"/>
  <c r="F24" i="1" s="1"/>
  <c r="F25" i="1" s="1"/>
  <c r="F34" i="1"/>
  <c r="F35" i="1" s="1"/>
  <c r="F36" i="1" s="1"/>
  <c r="F37" i="1" s="1"/>
  <c r="F38" i="1" l="1"/>
  <c r="F39" i="1" s="1"/>
  <c r="F40" i="1" s="1"/>
  <c r="F41" i="1" s="1"/>
  <c r="F26" i="1"/>
  <c r="F27" i="1" s="1"/>
</calcChain>
</file>

<file path=xl/sharedStrings.xml><?xml version="1.0" encoding="utf-8"?>
<sst xmlns="http://schemas.openxmlformats.org/spreadsheetml/2006/main" count="79" uniqueCount="56">
  <si>
    <t xml:space="preserve">Eventuale maggiorazione: 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</si>
  <si>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</si>
  <si>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</si>
  <si>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</si>
  <si>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</si>
  <si>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</si>
  <si>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</si>
  <si>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</si>
  <si>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</si>
  <si>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</si>
  <si>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</si>
  <si>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</si>
  <si>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</si>
  <si>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</si>
  <si>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</si>
  <si>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Sedi secondarie estere</t>
  </si>
  <si>
    <t>DA EURO</t>
  </si>
  <si>
    <t>A EURO</t>
  </si>
  <si>
    <t>Importo per la  SEDE da indicare sul Mod. F24</t>
  </si>
  <si>
    <t>Importo per la  SEDE + UL da indicare sul Mod. F24</t>
  </si>
  <si>
    <r>
      <t xml:space="preserve">Impresa individuale iscritta nella sezione </t>
    </r>
    <r>
      <rPr>
        <b/>
        <sz val="13"/>
        <rFont val="Calibri"/>
        <family val="2"/>
        <scheme val="minor"/>
      </rPr>
      <t>ordinaria</t>
    </r>
    <r>
      <rPr>
        <sz val="13"/>
        <rFont val="Calibri"/>
        <family val="2"/>
        <scheme val="minor"/>
      </rPr>
      <t xml:space="preserve"> del R.I.</t>
    </r>
  </si>
  <si>
    <r>
      <t xml:space="preserve">Impresa individuale iscritta nella sezione </t>
    </r>
    <r>
      <rPr>
        <b/>
        <sz val="13"/>
        <rFont val="Calibri"/>
        <family val="2"/>
        <scheme val="minor"/>
      </rPr>
      <t>speciale</t>
    </r>
    <r>
      <rPr>
        <sz val="13"/>
        <rFont val="Calibri"/>
        <family val="2"/>
        <scheme val="minor"/>
      </rPr>
      <t xml:space="preserve"> del R.I.</t>
    </r>
  </si>
  <si>
    <t>Imprese iscritte nella sezione speciale del R.I. ex art. 16 del D.L. n. 96/2001</t>
  </si>
  <si>
    <t>Unità locali di imprese estere</t>
  </si>
  <si>
    <t>Soggetti iscritti al solo REA</t>
  </si>
  <si>
    <t>( da compilare)</t>
  </si>
  <si>
    <t>(da compilare)</t>
  </si>
  <si>
    <t>S – Importo sede (fino al max di 40.000,00 euro)</t>
  </si>
  <si>
    <r>
      <t xml:space="preserve">Importi dovuti </t>
    </r>
    <r>
      <rPr>
        <b/>
        <i/>
        <sz val="14"/>
        <color rgb="FFFF0000"/>
        <rFont val="Calibri"/>
        <family val="2"/>
        <scheme val="minor"/>
      </rPr>
      <t>nazionali</t>
    </r>
    <r>
      <rPr>
        <b/>
        <i/>
        <sz val="14"/>
        <rFont val="Calibri"/>
        <family val="2"/>
        <scheme val="minor"/>
      </rPr>
      <t xml:space="preserve"> (già ridotti del 50% rispetto a quelli del quadriennio 2011-2014)</t>
    </r>
  </si>
  <si>
    <t>Calcolo dell'importo dovuto in base agli scaglioni di fatturato (importo NON RIDOTTO)</t>
  </si>
  <si>
    <r>
      <t xml:space="preserve">TOTALE arrotondato al </t>
    </r>
    <r>
      <rPr>
        <b/>
        <sz val="13"/>
        <rFont val="Calibri"/>
        <family val="2"/>
        <scheme val="minor"/>
      </rPr>
      <t>centesimo</t>
    </r>
    <r>
      <rPr>
        <sz val="13"/>
        <rFont val="Calibri"/>
        <family val="2"/>
        <scheme val="minor"/>
      </rPr>
      <t xml:space="preserve"> di euro</t>
    </r>
  </si>
  <si>
    <r>
      <t>TOTALE arrotondato all'</t>
    </r>
    <r>
      <rPr>
        <b/>
        <sz val="13"/>
        <rFont val="Calibri"/>
        <family val="2"/>
        <scheme val="minor"/>
      </rPr>
      <t>unità</t>
    </r>
    <r>
      <rPr>
        <sz val="13"/>
        <rFont val="Calibri"/>
        <family val="2"/>
        <scheme val="minor"/>
      </rPr>
      <t xml:space="preserve"> di euro</t>
    </r>
  </si>
  <si>
    <t>Calcolo dell'IMPORTO per la SEDE</t>
  </si>
  <si>
    <t>Calcolo della EVENTUALE MAGGIORAZIONE DELLA CCIAA</t>
  </si>
  <si>
    <t>Totale IMPORTO SEDE + MAGGIORAZIONE</t>
  </si>
  <si>
    <r>
      <t xml:space="preserve">Totale IMPORTO SEDE </t>
    </r>
    <r>
      <rPr>
        <b/>
        <sz val="13"/>
        <rFont val="Calibri"/>
        <family val="2"/>
        <scheme val="minor"/>
      </rPr>
      <t>+</t>
    </r>
    <r>
      <rPr>
        <sz val="13"/>
        <rFont val="Calibri"/>
        <family val="2"/>
        <scheme val="minor"/>
      </rPr>
      <t xml:space="preserve"> MAGGIORAZIONE</t>
    </r>
  </si>
  <si>
    <t>Importo per la SEDE da indicare sul Mod. F24</t>
  </si>
  <si>
    <r>
      <t xml:space="preserve">Calcolo dell'IMPORTO per </t>
    </r>
    <r>
      <rPr>
        <b/>
        <sz val="13"/>
        <rFont val="Calibri"/>
        <family val="2"/>
        <scheme val="minor"/>
      </rPr>
      <t>1</t>
    </r>
    <r>
      <rPr>
        <sz val="13"/>
        <rFont val="Calibri"/>
        <family val="2"/>
        <scheme val="minor"/>
      </rPr>
      <t xml:space="preserve"> UL (20% della sede, fino al max di 200,00 €)</t>
    </r>
  </si>
  <si>
    <t>Totale IMPORTO SEDE+UL</t>
  </si>
  <si>
    <r>
      <t xml:space="preserve">Totale importo sede+UL </t>
    </r>
    <r>
      <rPr>
        <b/>
        <sz val="13"/>
        <rFont val="Calibri"/>
        <family val="2"/>
        <scheme val="minor"/>
      </rPr>
      <t>-</t>
    </r>
    <r>
      <rPr>
        <sz val="13"/>
        <rFont val="Calibri"/>
        <family val="2"/>
        <scheme val="minor"/>
      </rPr>
      <t xml:space="preserve"> RIDUZIONE 50%</t>
    </r>
  </si>
  <si>
    <t>Totale IMPORTO SEDE+UL+ MAGGIORAZIONE</t>
  </si>
  <si>
    <r>
      <t>Calcolo dell'IMPORTO per la SEDE (</t>
    </r>
    <r>
      <rPr>
        <b/>
        <u/>
        <sz val="13"/>
        <rFont val="Calibri"/>
        <family val="2"/>
        <scheme val="minor"/>
      </rPr>
      <t>individuato tra quelli dell'elenco soprastante</t>
    </r>
    <r>
      <rPr>
        <sz val="13"/>
        <rFont val="Calibri"/>
        <family val="2"/>
        <scheme val="minor"/>
      </rPr>
      <t>)</t>
    </r>
  </si>
  <si>
    <t>Calcolo dell'IMPORTO per 1 UL</t>
  </si>
  <si>
    <t>Denominazione impresa</t>
  </si>
  <si>
    <t>(facoltativo)</t>
  </si>
  <si>
    <t>Società semplice agricola</t>
  </si>
  <si>
    <t>Società semplice NON agricola</t>
  </si>
  <si>
    <r>
      <t xml:space="preserve">Totale importo sede  </t>
    </r>
    <r>
      <rPr>
        <b/>
        <sz val="13"/>
        <rFont val="Calibri"/>
        <family val="2"/>
        <scheme val="minor"/>
      </rPr>
      <t>-</t>
    </r>
    <r>
      <rPr>
        <sz val="13"/>
        <rFont val="Calibri"/>
        <family val="2"/>
        <scheme val="minor"/>
      </rPr>
      <t xml:space="preserve"> RIDUZIONE 50%</t>
    </r>
  </si>
  <si>
    <t xml:space="preserve">Fatturato 2024 (Euro): </t>
  </si>
  <si>
    <r>
      <t xml:space="preserve">DIRITTO ANNUALE 2025 - AUSILIO AL CALCOLO DEL DIRITTO DOVUTO
DA IMPRESE CHE VERSANO </t>
    </r>
    <r>
      <rPr>
        <b/>
        <sz val="16"/>
        <color rgb="FF0000FF"/>
        <rFont val="Calibri"/>
        <family val="2"/>
        <scheme val="minor"/>
      </rPr>
      <t>IN BASE AL FATTURATO</t>
    </r>
  </si>
  <si>
    <r>
      <t xml:space="preserve">IMPORTO TOTALE UL (importo di 1 UL </t>
    </r>
    <r>
      <rPr>
        <b/>
        <sz val="13"/>
        <rFont val="Calibri"/>
        <family val="2"/>
        <scheme val="minor"/>
      </rPr>
      <t>x</t>
    </r>
    <r>
      <rPr>
        <sz val="13"/>
        <rFont val="Calibri"/>
        <family val="2"/>
        <scheme val="minor"/>
      </rPr>
      <t xml:space="preserve"> numero di UL già iscritte al 31/12/2024</t>
    </r>
  </si>
  <si>
    <r>
      <t xml:space="preserve">Esempio B – Impresa con sede e numero di UL che risultano </t>
    </r>
    <r>
      <rPr>
        <b/>
        <i/>
        <sz val="14"/>
        <color rgb="FF0000FF"/>
        <rFont val="Calibri"/>
        <family val="2"/>
        <scheme val="minor"/>
      </rPr>
      <t>già iscritte</t>
    </r>
    <r>
      <rPr>
        <b/>
        <i/>
        <sz val="14"/>
        <rFont val="Calibri"/>
        <family val="2"/>
        <scheme val="minor"/>
      </rPr>
      <t xml:space="preserve">, nel R.I. di Verona, </t>
    </r>
    <r>
      <rPr>
        <b/>
        <i/>
        <sz val="14"/>
        <color rgb="FF0000FF"/>
        <rFont val="Calibri"/>
        <family val="2"/>
        <scheme val="minor"/>
      </rPr>
      <t>al 31/12/2024</t>
    </r>
    <r>
      <rPr>
        <b/>
        <i/>
        <sz val="14"/>
        <rFont val="Calibri"/>
        <family val="2"/>
        <scheme val="minor"/>
      </rPr>
      <t>:</t>
    </r>
  </si>
  <si>
    <r>
      <t>DIRITTO ANNUALE 2025 - AUSILIO AL CALCOLO DEL DIRITTO DOVUTO
DA IMPRESE CHE VERSANO I</t>
    </r>
    <r>
      <rPr>
        <b/>
        <sz val="16"/>
        <color rgb="FF0000FF"/>
        <rFont val="Calibri"/>
        <family val="2"/>
        <scheme val="minor"/>
      </rPr>
      <t>N MISURA FISSA</t>
    </r>
  </si>
  <si>
    <r>
      <t xml:space="preserve">Esempio A – Impresa con </t>
    </r>
    <r>
      <rPr>
        <b/>
        <i/>
        <sz val="14"/>
        <color rgb="FFFF0000"/>
        <rFont val="Calibri"/>
        <family val="2"/>
        <scheme val="minor"/>
      </rPr>
      <t>solo la sede</t>
    </r>
    <r>
      <rPr>
        <b/>
        <i/>
        <sz val="14"/>
        <rFont val="Calibri"/>
        <family val="2"/>
        <scheme val="minor"/>
      </rPr>
      <t xml:space="preserve"> iscritta nel R.I. di Verona:</t>
    </r>
  </si>
  <si>
    <t xml:space="preserve">N. UL già iscritte nel R.I. di Verona al 31/12/2024: </t>
  </si>
  <si>
    <r>
      <t xml:space="preserve">IMPORTO TOTALE UL (importo 1 UL </t>
    </r>
    <r>
      <rPr>
        <b/>
        <sz val="13"/>
        <rFont val="Calibri"/>
        <family val="2"/>
        <scheme val="minor"/>
      </rPr>
      <t>x</t>
    </r>
    <r>
      <rPr>
        <sz val="13"/>
        <rFont val="Calibri"/>
        <family val="2"/>
        <scheme val="minor"/>
      </rPr>
      <t xml:space="preserve"> numero di UL già iscritte al 31/12/2024)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</si>
</sst>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164" formatCode="#,##0.00&quot;€ &quot;"/>
    <numFmt numFmtId="165" formatCode="0.000%"/>
    <numFmt numFmtId="166" formatCode="#,##0.00000&quot;€ &quot;"/>
    <numFmt numFmtId="167" formatCode="#,##0&quot;€ &quot;"/>
    <numFmt numFmtId="168" formatCode="#,##0.0000000000"/>
    <numFmt numFmtId="169" formatCode="#,##0.00000\ &quot;€&quot;"/>
    <numFmt numFmtId="170" formatCode="#,##0\ &quot;€&quot;"/>
    <numFmt numFmtId="171" formatCode="#,##0.00\ &quot;€&quot;"/>
    <numFmt numFmtId="172" formatCode="#,##0.00000"/>
  </numFmts>
  <fonts count="36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8"/>
      <name val="Bitstream Vera Sans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CCFF"/>
        <bgColor indexed="22"/>
      </patternFill>
    </fill>
    <fill>
      <patternFill patternType="solid">
        <fgColor rgb="FFCCFFCC"/>
        <bgColor indexed="22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31"/>
      </patternFill>
    </fill>
    <fill>
      <patternFill patternType="solid">
        <fgColor rgb="FFCCECFF"/>
        <bgColor indexed="9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18" fillId="23" borderId="4" applyNumberFormat="0" applyAlignment="0" applyProtection="0"/>
    <xf numFmtId="0" fontId="8" fillId="16" borderId="5" applyNumberFormat="0" applyAlignment="0" applyProtection="0"/>
    <xf numFmtId="9" fontId="1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78">
    <xf numFmtId="0" fontId="0" fillId="0" borderId="0" xfId="0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8" fontId="23" fillId="0" borderId="0" xfId="0" applyNumberFormat="1" applyFont="1" applyAlignment="1">
      <alignment vertical="center"/>
    </xf>
    <xf numFmtId="9" fontId="24" fillId="0" borderId="0" xfId="32" applyFont="1" applyFill="1" applyBorder="1" applyAlignment="1" applyProtection="1">
      <alignment horizontal="right" vertical="center"/>
    </xf>
    <xf numFmtId="44" fontId="23" fillId="0" borderId="0" xfId="0" applyNumberFormat="1" applyFont="1" applyAlignment="1">
      <alignment vertical="center"/>
    </xf>
    <xf numFmtId="169" fontId="21" fillId="0" borderId="0" xfId="0" applyNumberFormat="1" applyFont="1" applyAlignment="1">
      <alignment vertical="center"/>
    </xf>
    <xf numFmtId="0" fontId="21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172" fontId="24" fillId="25" borderId="10" xfId="0" applyNumberFormat="1" applyFont="1" applyFill="1" applyBorder="1" applyAlignment="1" applyProtection="1">
      <alignment horizontal="center" vertical="center" shrinkToFit="1"/>
      <protection locked="0"/>
    </xf>
    <xf numFmtId="1" fontId="24" fillId="25" borderId="10" xfId="0" applyNumberFormat="1" applyFont="1" applyFill="1" applyBorder="1" applyAlignment="1" applyProtection="1">
      <alignment horizontal="center" vertical="center"/>
      <protection locked="0"/>
    </xf>
    <xf numFmtId="169" fontId="23" fillId="0" borderId="0" xfId="0" applyNumberFormat="1" applyFont="1" applyAlignment="1">
      <alignment vertical="center"/>
    </xf>
    <xf numFmtId="169" fontId="24" fillId="25" borderId="10" xfId="0" applyNumberFormat="1" applyFont="1" applyFill="1" applyBorder="1" applyAlignment="1" applyProtection="1">
      <alignment horizontal="right" vertical="center" shrinkToFit="1"/>
      <protection locked="0"/>
    </xf>
    <xf numFmtId="171" fontId="23" fillId="0" borderId="0" xfId="0" applyNumberFormat="1" applyFont="1" applyAlignment="1">
      <alignment vertical="center"/>
    </xf>
    <xf numFmtId="1" fontId="25" fillId="24" borderId="10" xfId="0" applyNumberFormat="1" applyFont="1" applyFill="1" applyBorder="1" applyAlignment="1" applyProtection="1">
      <alignment horizontal="center" vertical="center"/>
      <protection locked="0"/>
    </xf>
    <xf numFmtId="171" fontId="22" fillId="26" borderId="10" xfId="0" applyNumberFormat="1" applyFont="1" applyFill="1" applyBorder="1" applyAlignment="1">
      <alignment vertical="center"/>
    </xf>
    <xf numFmtId="0" fontId="23" fillId="0" borderId="18" xfId="0" applyFont="1" applyBorder="1" applyAlignment="1">
      <alignment vertical="center"/>
    </xf>
    <xf numFmtId="4" fontId="23" fillId="0" borderId="18" xfId="0" applyNumberFormat="1" applyFont="1" applyBorder="1" applyAlignment="1">
      <alignment vertical="center"/>
    </xf>
    <xf numFmtId="4" fontId="23" fillId="0" borderId="18" xfId="0" applyNumberFormat="1" applyFont="1" applyBorder="1" applyAlignment="1">
      <alignment horizontal="right" vertical="center"/>
    </xf>
    <xf numFmtId="169" fontId="23" fillId="0" borderId="18" xfId="0" applyNumberFormat="1" applyFont="1" applyBorder="1" applyAlignment="1">
      <alignment vertical="center"/>
    </xf>
    <xf numFmtId="165" fontId="23" fillId="0" borderId="18" xfId="32" applyNumberFormat="1" applyFont="1" applyBorder="1" applyAlignment="1">
      <alignment vertical="center"/>
    </xf>
    <xf numFmtId="171" fontId="23" fillId="0" borderId="18" xfId="0" applyNumberFormat="1" applyFont="1" applyBorder="1" applyAlignment="1">
      <alignment vertical="center"/>
    </xf>
    <xf numFmtId="171" fontId="29" fillId="0" borderId="18" xfId="0" applyNumberFormat="1" applyFont="1" applyBorder="1" applyAlignment="1">
      <alignment vertical="center"/>
    </xf>
    <xf numFmtId="169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horizontal="right" vertical="center"/>
    </xf>
    <xf numFmtId="164" fontId="23" fillId="0" borderId="21" xfId="0" applyNumberFormat="1" applyFont="1" applyBorder="1" applyAlignment="1">
      <alignment horizontal="right" vertical="center"/>
    </xf>
    <xf numFmtId="0" fontId="23" fillId="0" borderId="21" xfId="0" applyFont="1" applyBorder="1" applyAlignment="1">
      <alignment horizontal="right" vertical="center"/>
    </xf>
    <xf numFmtId="169" fontId="23" fillId="0" borderId="21" xfId="0" applyNumberFormat="1" applyFont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169" fontId="24" fillId="0" borderId="19" xfId="0" applyNumberFormat="1" applyFont="1" applyFill="1" applyBorder="1" applyAlignment="1">
      <alignment horizontal="right" vertical="center"/>
    </xf>
    <xf numFmtId="166" fontId="31" fillId="0" borderId="0" xfId="0" applyNumberFormat="1" applyFont="1" applyAlignment="1">
      <alignment vertical="center"/>
    </xf>
    <xf numFmtId="0" fontId="31" fillId="0" borderId="0" xfId="0" applyNumberFormat="1" applyFont="1" applyAlignment="1">
      <alignment vertical="center"/>
    </xf>
    <xf numFmtId="49" fontId="31" fillId="0" borderId="0" xfId="0" applyNumberFormat="1" applyFont="1" applyAlignment="1">
      <alignment horizontal="right" vertical="center"/>
    </xf>
    <xf numFmtId="164" fontId="31" fillId="0" borderId="0" xfId="0" applyNumberFormat="1" applyFont="1" applyAlignment="1">
      <alignment vertical="center"/>
    </xf>
    <xf numFmtId="9" fontId="31" fillId="0" borderId="0" xfId="0" applyNumberFormat="1" applyFont="1" applyAlignment="1">
      <alignment vertical="center"/>
    </xf>
    <xf numFmtId="4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" fontId="35" fillId="0" borderId="0" xfId="0" applyNumberFormat="1" applyFont="1" applyProtection="1"/>
    <xf numFmtId="4" fontId="35" fillId="0" borderId="0" xfId="0" applyNumberFormat="1" applyFont="1" applyAlignment="1" applyProtection="1">
      <alignment horizontal="right"/>
    </xf>
    <xf numFmtId="0" fontId="24" fillId="28" borderId="11" xfId="0" applyFont="1" applyFill="1" applyBorder="1" applyAlignment="1">
      <alignment horizontal="center" vertical="center"/>
    </xf>
    <xf numFmtId="0" fontId="24" fillId="28" borderId="12" xfId="0" applyFont="1" applyFill="1" applyBorder="1" applyAlignment="1">
      <alignment horizontal="center" vertical="center"/>
    </xf>
    <xf numFmtId="0" fontId="26" fillId="27" borderId="0" xfId="0" applyFont="1" applyFill="1" applyAlignment="1">
      <alignment horizontal="left" vertical="center"/>
    </xf>
    <xf numFmtId="0" fontId="23" fillId="0" borderId="0" xfId="0" applyNumberFormat="1" applyFont="1" applyAlignment="1">
      <alignment horizontal="left" vertical="center"/>
    </xf>
    <xf numFmtId="0" fontId="23" fillId="0" borderId="16" xfId="0" applyNumberFormat="1" applyFont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26" borderId="13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22" fillId="26" borderId="15" xfId="0" applyFont="1" applyFill="1" applyBorder="1" applyAlignment="1">
      <alignment horizontal="center" vertical="center" wrapText="1"/>
    </xf>
    <xf numFmtId="0" fontId="21" fillId="24" borderId="17" xfId="0" applyFont="1" applyFill="1" applyBorder="1" applyAlignment="1" applyProtection="1">
      <alignment horizontal="center" vertical="center" wrapText="1"/>
      <protection locked="0"/>
    </xf>
    <xf numFmtId="0" fontId="21" fillId="24" borderId="12" xfId="0" applyFont="1" applyFill="1" applyBorder="1" applyAlignment="1" applyProtection="1">
      <alignment horizontal="center" vertical="center" wrapText="1"/>
      <protection locked="0"/>
    </xf>
    <xf numFmtId="170" fontId="25" fillId="24" borderId="17" xfId="0" applyNumberFormat="1" applyFont="1" applyFill="1" applyBorder="1" applyAlignment="1" applyProtection="1">
      <alignment horizontal="center" vertical="center" shrinkToFit="1"/>
      <protection locked="0"/>
    </xf>
    <xf numFmtId="170" fontId="25" fillId="24" borderId="12" xfId="0" applyNumberFormat="1" applyFont="1" applyFill="1" applyBorder="1" applyAlignment="1" applyProtection="1">
      <alignment horizontal="center" vertical="center" shrinkToFit="1"/>
      <protection locked="0"/>
    </xf>
    <xf numFmtId="9" fontId="24" fillId="26" borderId="17" xfId="32" applyFont="1" applyFill="1" applyBorder="1" applyAlignment="1" applyProtection="1">
      <alignment horizontal="center" vertical="center"/>
    </xf>
    <xf numFmtId="9" fontId="24" fillId="26" borderId="12" xfId="32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>
      <alignment horizontal="center" vertical="center"/>
    </xf>
    <xf numFmtId="0" fontId="25" fillId="28" borderId="12" xfId="0" applyFont="1" applyFill="1" applyBorder="1" applyAlignment="1">
      <alignment horizontal="center" vertical="center"/>
    </xf>
    <xf numFmtId="0" fontId="24" fillId="25" borderId="17" xfId="0" applyFont="1" applyFill="1" applyBorder="1" applyAlignment="1" applyProtection="1">
      <alignment horizontal="center" vertical="center" wrapText="1"/>
      <protection locked="0"/>
    </xf>
    <xf numFmtId="0" fontId="24" fillId="25" borderId="12" xfId="0" applyFont="1" applyFill="1" applyBorder="1" applyAlignment="1" applyProtection="1">
      <alignment horizontal="center" vertical="center" wrapText="1"/>
      <protection locked="0"/>
    </xf>
    <xf numFmtId="9" fontId="24" fillId="26" borderId="17" xfId="32" applyFont="1" applyFill="1" applyBorder="1" applyAlignment="1" applyProtection="1">
      <alignment horizontal="center" vertical="center" wrapText="1"/>
    </xf>
    <xf numFmtId="9" fontId="24" fillId="26" borderId="12" xfId="32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left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Percentuale" xfId="32" builtinId="5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00FF"/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="80" zoomScaleNormal="80" workbookViewId="0">
      <pane ySplit="1" topLeftCell="A2" activePane="bottomLeft" state="frozen"/>
      <selection pane="bottomLeft" activeCell="F4" sqref="F4:G4"/>
    </sheetView>
  </sheetViews>
  <sheetFormatPr defaultColWidth="8.85546875" defaultRowHeight="12.75"/>
  <cols>
    <col min="1" max="1" width="14.7109375" style="1" customWidth="1"/>
    <col min="2" max="2" width="17.85546875" style="1" customWidth="1"/>
    <col min="3" max="3" width="19" style="1" customWidth="1"/>
    <col min="4" max="4" width="14.42578125" style="1" customWidth="1"/>
    <col min="5" max="5" width="20.28515625" style="1" customWidth="1"/>
    <col min="6" max="6" width="18.85546875" style="1" customWidth="1"/>
    <col min="7" max="8" width="19.42578125" style="1" customWidth="1"/>
    <col min="9" max="9" width="22.7109375" style="1" customWidth="1"/>
    <col min="10" max="254" width="8.85546875" style="1" customWidth="1"/>
    <col min="255" max="16384" width="8.85546875" style="1"/>
  </cols>
  <sheetData>
    <row r="1" spans="1:12" s="7" customFormat="1" ht="52.5" customHeight="1" thickTop="1" thickBot="1">
      <c r="A1" s="62" t="s">
        <v>49</v>
      </c>
      <c r="B1" s="63"/>
      <c r="C1" s="63"/>
      <c r="D1" s="63"/>
      <c r="E1" s="63"/>
      <c r="F1" s="63"/>
      <c r="G1" s="63"/>
      <c r="H1" s="63"/>
      <c r="I1" s="64"/>
    </row>
    <row r="2" spans="1:12" customFormat="1" ht="24" customHeight="1" thickTop="1" thickBot="1"/>
    <row r="3" spans="1:12" ht="41.25" customHeight="1" thickBot="1">
      <c r="E3" s="8" t="s">
        <v>43</v>
      </c>
      <c r="F3" s="65"/>
      <c r="G3" s="66"/>
      <c r="H3" s="2" t="s">
        <v>44</v>
      </c>
    </row>
    <row r="4" spans="1:12" ht="41.25" customHeight="1" thickBot="1">
      <c r="E4" s="8" t="s">
        <v>48</v>
      </c>
      <c r="F4" s="67"/>
      <c r="G4" s="68"/>
      <c r="H4" s="51" t="s">
        <v>26</v>
      </c>
    </row>
    <row r="5" spans="1:12" s="7" customFormat="1" ht="41.25" customHeight="1" thickBot="1">
      <c r="E5" s="15" t="s">
        <v>0</v>
      </c>
      <c r="F5" s="69">
        <v>0.2</v>
      </c>
      <c r="G5" s="70"/>
      <c r="H5" s="52"/>
    </row>
    <row r="6" spans="1:12" s="7" customFormat="1" ht="24" customHeight="1">
      <c r="A6" s="10"/>
      <c r="E6" s="10"/>
      <c r="F6" s="11"/>
      <c r="G6" s="11"/>
    </row>
    <row r="7" spans="1:12" s="7" customFormat="1" ht="24" customHeight="1">
      <c r="A7" s="57" t="s">
        <v>29</v>
      </c>
      <c r="B7" s="57"/>
      <c r="C7" s="57"/>
      <c r="D7" s="57"/>
      <c r="E7" s="57"/>
      <c r="F7" s="57"/>
      <c r="G7" s="57"/>
      <c r="H7" s="57"/>
      <c r="I7" s="57"/>
    </row>
    <row r="8" spans="1:12" s="7" customFormat="1" ht="24" customHeight="1"/>
    <row r="9" spans="1:12" s="7" customFormat="1" ht="34.9" customHeight="1">
      <c r="B9" s="40" t="s">
        <v>16</v>
      </c>
      <c r="C9" s="40" t="s">
        <v>17</v>
      </c>
      <c r="D9" s="40" t="s">
        <v>2</v>
      </c>
      <c r="E9" s="41" t="s">
        <v>1</v>
      </c>
      <c r="F9" s="40" t="s">
        <v>3</v>
      </c>
    </row>
    <row r="10" spans="1:12" s="7" customFormat="1" ht="24" customHeight="1">
      <c r="A10" s="27" t="s">
        <v>4</v>
      </c>
      <c r="B10" s="35">
        <v>0</v>
      </c>
      <c r="C10" s="36">
        <v>100000</v>
      </c>
      <c r="D10" s="37" t="s">
        <v>6</v>
      </c>
      <c r="E10" s="38" t="s">
        <v>5</v>
      </c>
      <c r="F10" s="39">
        <v>200</v>
      </c>
      <c r="K10" s="53"/>
      <c r="L10" s="53"/>
    </row>
    <row r="11" spans="1:12" s="7" customFormat="1" ht="24" customHeight="1">
      <c r="A11" s="27" t="s">
        <v>7</v>
      </c>
      <c r="B11" s="28">
        <v>100000</v>
      </c>
      <c r="C11" s="28">
        <v>250000</v>
      </c>
      <c r="D11" s="31">
        <v>1.4999999999999999E-4</v>
      </c>
      <c r="E11" s="32">
        <f t="shared" ref="E11:E17" si="0">IF($F$4&lt;B11,0,IF($F$4&gt;C11,C11-B11,$F$4-B11))</f>
        <v>0</v>
      </c>
      <c r="F11" s="30">
        <f t="shared" ref="F11:F17" si="1">ROUND(E11*D11,5)</f>
        <v>0</v>
      </c>
      <c r="K11" s="53"/>
      <c r="L11" s="53"/>
    </row>
    <row r="12" spans="1:12" s="7" customFormat="1" ht="24" customHeight="1">
      <c r="A12" s="27" t="s">
        <v>8</v>
      </c>
      <c r="B12" s="28">
        <v>250000</v>
      </c>
      <c r="C12" s="28">
        <v>500000</v>
      </c>
      <c r="D12" s="31">
        <v>1.2999999999999999E-4</v>
      </c>
      <c r="E12" s="32">
        <f t="shared" si="0"/>
        <v>0</v>
      </c>
      <c r="F12" s="30">
        <f t="shared" si="1"/>
        <v>0</v>
      </c>
      <c r="K12" s="53"/>
      <c r="L12" s="53"/>
    </row>
    <row r="13" spans="1:12" s="7" customFormat="1" ht="24" customHeight="1">
      <c r="A13" s="27" t="s">
        <v>9</v>
      </c>
      <c r="B13" s="28">
        <v>500000</v>
      </c>
      <c r="C13" s="28">
        <v>1000000</v>
      </c>
      <c r="D13" s="31">
        <v>1E-4</v>
      </c>
      <c r="E13" s="32">
        <f t="shared" si="0"/>
        <v>0</v>
      </c>
      <c r="F13" s="30">
        <f t="shared" si="1"/>
        <v>0</v>
      </c>
      <c r="K13" s="53"/>
      <c r="L13" s="53"/>
    </row>
    <row r="14" spans="1:12" s="7" customFormat="1" ht="24" customHeight="1">
      <c r="A14" s="27" t="s">
        <v>10</v>
      </c>
      <c r="B14" s="28">
        <v>1000000</v>
      </c>
      <c r="C14" s="28">
        <v>10000000</v>
      </c>
      <c r="D14" s="31">
        <v>9.0000000000000006E-5</v>
      </c>
      <c r="E14" s="32">
        <f t="shared" si="0"/>
        <v>0</v>
      </c>
      <c r="F14" s="30">
        <f t="shared" si="1"/>
        <v>0</v>
      </c>
      <c r="K14" s="53"/>
      <c r="L14" s="53"/>
    </row>
    <row r="15" spans="1:12" s="7" customFormat="1" ht="24" customHeight="1">
      <c r="A15" s="27" t="s">
        <v>11</v>
      </c>
      <c r="B15" s="28">
        <v>10000000</v>
      </c>
      <c r="C15" s="28">
        <v>35000000</v>
      </c>
      <c r="D15" s="31">
        <v>5.0000000000000002E-5</v>
      </c>
      <c r="E15" s="32">
        <f t="shared" si="0"/>
        <v>0</v>
      </c>
      <c r="F15" s="30">
        <f t="shared" si="1"/>
        <v>0</v>
      </c>
      <c r="K15" s="53"/>
      <c r="L15" s="53"/>
    </row>
    <row r="16" spans="1:12" s="7" customFormat="1" ht="24" customHeight="1">
      <c r="A16" s="27" t="s">
        <v>12</v>
      </c>
      <c r="B16" s="28">
        <v>35000000</v>
      </c>
      <c r="C16" s="28">
        <v>50000000</v>
      </c>
      <c r="D16" s="31">
        <v>3.0000000000000001E-5</v>
      </c>
      <c r="E16" s="32">
        <f t="shared" si="0"/>
        <v>0</v>
      </c>
      <c r="F16" s="30">
        <f>ROUND(E16*D16,5)</f>
        <v>0</v>
      </c>
      <c r="K16" s="53"/>
      <c r="L16" s="53"/>
    </row>
    <row r="17" spans="1:12" s="7" customFormat="1" ht="24" customHeight="1">
      <c r="A17" s="27" t="s">
        <v>13</v>
      </c>
      <c r="B17" s="29">
        <v>50000000</v>
      </c>
      <c r="C17" s="29" t="s">
        <v>14</v>
      </c>
      <c r="D17" s="31">
        <v>1.0000000000000001E-5</v>
      </c>
      <c r="E17" s="33">
        <f t="shared" si="0"/>
        <v>0</v>
      </c>
      <c r="F17" s="34">
        <f t="shared" si="1"/>
        <v>0</v>
      </c>
      <c r="K17" s="53"/>
      <c r="L17" s="54"/>
    </row>
    <row r="18" spans="1:12" s="7" customFormat="1" ht="24" customHeight="1">
      <c r="C18" s="9"/>
      <c r="D18" s="9"/>
      <c r="E18" s="9"/>
      <c r="F18" s="42">
        <f>ROUND(IF(SUM(F10:F17)&gt;40000,40000,SUM(F10:F17)),5)</f>
        <v>200</v>
      </c>
      <c r="G18" s="60" t="s">
        <v>27</v>
      </c>
      <c r="H18" s="60"/>
      <c r="I18" s="60"/>
    </row>
    <row r="19" spans="1:12" ht="24" customHeight="1">
      <c r="E19" s="4"/>
      <c r="F19" s="17"/>
      <c r="G19" s="3"/>
      <c r="H19" s="3"/>
    </row>
    <row r="20" spans="1:12" s="7" customFormat="1" ht="24" customHeight="1">
      <c r="A20" s="57" t="s">
        <v>53</v>
      </c>
      <c r="B20" s="57"/>
      <c r="C20" s="57"/>
      <c r="D20" s="57"/>
      <c r="E20" s="57"/>
      <c r="F20" s="57"/>
      <c r="G20" s="57"/>
      <c r="H20" s="57"/>
      <c r="I20" s="57"/>
    </row>
    <row r="21" spans="1:12" ht="24" customHeight="1">
      <c r="A21" s="18"/>
      <c r="B21" s="19"/>
      <c r="C21" s="19"/>
      <c r="D21" s="19"/>
      <c r="E21" s="19"/>
      <c r="H21" s="49"/>
      <c r="I21" s="7"/>
    </row>
    <row r="22" spans="1:12" s="7" customFormat="1" ht="24" customHeight="1">
      <c r="A22" s="58" t="s">
        <v>32</v>
      </c>
      <c r="B22" s="58"/>
      <c r="C22" s="58"/>
      <c r="D22" s="58"/>
      <c r="E22" s="58"/>
      <c r="F22" s="22">
        <f>ROUND($F$18,5)</f>
        <v>200</v>
      </c>
      <c r="H22" s="43"/>
      <c r="I22" s="44"/>
    </row>
    <row r="23" spans="1:12" s="7" customFormat="1" ht="24" customHeight="1">
      <c r="A23" s="58" t="s">
        <v>47</v>
      </c>
      <c r="B23" s="58"/>
      <c r="C23" s="58"/>
      <c r="D23" s="58"/>
      <c r="E23" s="58"/>
      <c r="F23" s="22">
        <f>ROUND(F22-(F22*0.5),5)</f>
        <v>100</v>
      </c>
      <c r="H23" s="43"/>
      <c r="I23" s="45"/>
    </row>
    <row r="24" spans="1:12" s="7" customFormat="1" ht="24" customHeight="1">
      <c r="A24" s="58" t="s">
        <v>33</v>
      </c>
      <c r="B24" s="58"/>
      <c r="C24" s="58"/>
      <c r="D24" s="58"/>
      <c r="E24" s="58"/>
      <c r="F24" s="22">
        <f>ROUND($F$5*F23,5)</f>
        <v>20</v>
      </c>
      <c r="H24" s="43"/>
      <c r="I24" s="47"/>
    </row>
    <row r="25" spans="1:12" s="7" customFormat="1" ht="24" customHeight="1">
      <c r="A25" s="58" t="s">
        <v>35</v>
      </c>
      <c r="B25" s="58"/>
      <c r="C25" s="58"/>
      <c r="D25" s="58"/>
      <c r="E25" s="58"/>
      <c r="F25" s="22">
        <f>ROUND(SUM(F23:F24),5)</f>
        <v>120</v>
      </c>
      <c r="H25" s="43"/>
      <c r="I25" s="44"/>
    </row>
    <row r="26" spans="1:12" s="7" customFormat="1" ht="24" customHeight="1" thickBot="1">
      <c r="A26" s="58" t="s">
        <v>30</v>
      </c>
      <c r="B26" s="58"/>
      <c r="C26" s="58"/>
      <c r="D26" s="58"/>
      <c r="E26" s="58"/>
      <c r="F26" s="24">
        <f>ROUND(F25,2)</f>
        <v>120</v>
      </c>
      <c r="H26" s="46"/>
      <c r="I26" s="44"/>
    </row>
    <row r="27" spans="1:12" s="7" customFormat="1" ht="24" customHeight="1" thickBot="1">
      <c r="A27" s="58" t="s">
        <v>31</v>
      </c>
      <c r="B27" s="58"/>
      <c r="C27" s="58"/>
      <c r="D27" s="58"/>
      <c r="E27" s="59"/>
      <c r="F27" s="26">
        <f>ROUND(F26,0)</f>
        <v>120</v>
      </c>
      <c r="G27" s="55" t="s">
        <v>36</v>
      </c>
      <c r="H27" s="55"/>
      <c r="I27" s="56"/>
    </row>
    <row r="28" spans="1:12" s="7" customFormat="1" ht="24" customHeight="1"/>
    <row r="29" spans="1:12" s="7" customFormat="1" ht="24" customHeight="1">
      <c r="A29" s="57" t="s">
        <v>51</v>
      </c>
      <c r="B29" s="57"/>
      <c r="C29" s="57"/>
      <c r="D29" s="57"/>
      <c r="E29" s="57"/>
      <c r="F29" s="57"/>
      <c r="G29" s="57"/>
      <c r="H29" s="57"/>
      <c r="I29" s="57"/>
    </row>
    <row r="30" spans="1:12" ht="24" customHeight="1" thickBot="1"/>
    <row r="31" spans="1:12" ht="24" customHeight="1" thickBot="1">
      <c r="F31" s="8" t="s">
        <v>54</v>
      </c>
      <c r="G31" s="25"/>
      <c r="H31" s="51" t="s">
        <v>26</v>
      </c>
    </row>
    <row r="32" spans="1:12" ht="24" customHeight="1">
      <c r="H32" s="50"/>
      <c r="I32" s="7"/>
    </row>
    <row r="33" spans="1:9" ht="24" customHeight="1">
      <c r="A33" s="58" t="s">
        <v>32</v>
      </c>
      <c r="B33" s="58"/>
      <c r="C33" s="58"/>
      <c r="D33" s="58"/>
      <c r="E33" s="58"/>
      <c r="F33" s="13">
        <f>IF($G$31=0,0,ROUND($F$18,5))</f>
        <v>0</v>
      </c>
      <c r="H33" s="43"/>
      <c r="I33" s="49"/>
    </row>
    <row r="34" spans="1:9" ht="24" customHeight="1">
      <c r="A34" s="61" t="s">
        <v>37</v>
      </c>
      <c r="B34" s="61"/>
      <c r="C34" s="61"/>
      <c r="D34" s="61"/>
      <c r="E34" s="61"/>
      <c r="F34" s="13">
        <f>ROUND(IF($F$33*20%&gt;200,200,$F$33*20%),5)</f>
        <v>0</v>
      </c>
      <c r="H34" s="43"/>
      <c r="I34" s="49"/>
    </row>
    <row r="35" spans="1:9" ht="24" customHeight="1">
      <c r="A35" s="61" t="s">
        <v>50</v>
      </c>
      <c r="B35" s="61"/>
      <c r="C35" s="61"/>
      <c r="D35" s="61"/>
      <c r="E35" s="61"/>
      <c r="F35" s="13">
        <f>ROUND($F$34*$G$31,5)</f>
        <v>0</v>
      </c>
      <c r="H35" s="43"/>
      <c r="I35" s="49"/>
    </row>
    <row r="36" spans="1:9" ht="24" customHeight="1">
      <c r="A36" s="61" t="s">
        <v>38</v>
      </c>
      <c r="B36" s="61"/>
      <c r="C36" s="61"/>
      <c r="D36" s="61"/>
      <c r="E36" s="61"/>
      <c r="F36" s="13">
        <f>SUM($F$33+$F$35)</f>
        <v>0</v>
      </c>
      <c r="H36" s="43"/>
      <c r="I36" s="49"/>
    </row>
    <row r="37" spans="1:9" ht="24" customHeight="1">
      <c r="A37" s="58" t="s">
        <v>39</v>
      </c>
      <c r="B37" s="58"/>
      <c r="C37" s="58"/>
      <c r="D37" s="58"/>
      <c r="E37" s="58"/>
      <c r="F37" s="13">
        <f>ROUND($F$36-($F$36*0.5),5)</f>
        <v>0</v>
      </c>
      <c r="G37" s="4"/>
      <c r="H37" s="43"/>
      <c r="I37" s="45"/>
    </row>
    <row r="38" spans="1:9" ht="24" customHeight="1">
      <c r="A38" s="61" t="s">
        <v>33</v>
      </c>
      <c r="B38" s="61"/>
      <c r="C38" s="61"/>
      <c r="D38" s="61"/>
      <c r="E38" s="61"/>
      <c r="F38" s="13">
        <f>ROUND($F$37*$F$5,5)</f>
        <v>0</v>
      </c>
      <c r="H38" s="43"/>
      <c r="I38" s="49"/>
    </row>
    <row r="39" spans="1:9" ht="24" customHeight="1">
      <c r="A39" s="61" t="s">
        <v>40</v>
      </c>
      <c r="B39" s="61"/>
      <c r="C39" s="61"/>
      <c r="D39" s="61"/>
      <c r="E39" s="61"/>
      <c r="F39" s="13">
        <f>ROUND(SUM($F$37+$F$38),5)</f>
        <v>0</v>
      </c>
      <c r="G39" s="4"/>
      <c r="H39" s="43"/>
      <c r="I39" s="47"/>
    </row>
    <row r="40" spans="1:9" ht="24" customHeight="1" thickBot="1">
      <c r="A40" s="58" t="s">
        <v>30</v>
      </c>
      <c r="B40" s="58"/>
      <c r="C40" s="58"/>
      <c r="D40" s="58"/>
      <c r="E40" s="58"/>
      <c r="F40" s="16">
        <f>ROUND($F$39,2)</f>
        <v>0</v>
      </c>
      <c r="H40" s="48"/>
      <c r="I40" s="43"/>
    </row>
    <row r="41" spans="1:9" ht="24" customHeight="1" thickBot="1">
      <c r="A41" s="58" t="s">
        <v>31</v>
      </c>
      <c r="B41" s="58"/>
      <c r="C41" s="58"/>
      <c r="D41" s="58"/>
      <c r="E41" s="59"/>
      <c r="F41" s="26">
        <f>ROUND(F40,0)</f>
        <v>0</v>
      </c>
      <c r="G41" s="55" t="s">
        <v>19</v>
      </c>
      <c r="H41" s="55"/>
      <c r="I41" s="56"/>
    </row>
    <row r="42" spans="1:9" ht="24" customHeight="1">
      <c r="E42" s="6"/>
    </row>
  </sheetData>
  <sheetProtection password="FD3E" sheet="1" objects="1" scenarios="1"/>
  <mergeCells count="25">
    <mergeCell ref="A35:E35"/>
    <mergeCell ref="A1:I1"/>
    <mergeCell ref="A22:E22"/>
    <mergeCell ref="A24:E24"/>
    <mergeCell ref="A25:E25"/>
    <mergeCell ref="A23:E23"/>
    <mergeCell ref="F3:G3"/>
    <mergeCell ref="F4:G4"/>
    <mergeCell ref="F5:G5"/>
    <mergeCell ref="G41:I41"/>
    <mergeCell ref="A7:I7"/>
    <mergeCell ref="A20:I20"/>
    <mergeCell ref="A29:I29"/>
    <mergeCell ref="A41:E41"/>
    <mergeCell ref="G27:I27"/>
    <mergeCell ref="G18:I18"/>
    <mergeCell ref="A36:E36"/>
    <mergeCell ref="A38:E38"/>
    <mergeCell ref="A39:E39"/>
    <mergeCell ref="A37:E37"/>
    <mergeCell ref="A40:E40"/>
    <mergeCell ref="A26:E26"/>
    <mergeCell ref="A27:E27"/>
    <mergeCell ref="A33:E33"/>
    <mergeCell ref="A34:E34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80" zoomScaleNormal="80" workbookViewId="0">
      <pane ySplit="1" topLeftCell="A2" activePane="bottomLeft" state="frozen"/>
      <selection pane="bottomLeft" activeCell="F3" sqref="F3:G3"/>
    </sheetView>
  </sheetViews>
  <sheetFormatPr defaultColWidth="8.85546875" defaultRowHeight="12.75"/>
  <cols>
    <col min="1" max="1" width="14.7109375" style="1" customWidth="1"/>
    <col min="2" max="2" width="17.85546875" style="1" customWidth="1"/>
    <col min="3" max="3" width="19" style="1" customWidth="1"/>
    <col min="4" max="4" width="18.7109375" style="1" customWidth="1"/>
    <col min="5" max="5" width="19.140625" style="1" customWidth="1"/>
    <col min="6" max="6" width="18.85546875" style="1" customWidth="1"/>
    <col min="7" max="7" width="19.42578125" style="1" customWidth="1"/>
    <col min="8" max="9" width="22.7109375" style="1" customWidth="1"/>
    <col min="10" max="254" width="8.85546875" style="1" customWidth="1"/>
    <col min="255" max="16384" width="8.85546875" style="1"/>
  </cols>
  <sheetData>
    <row r="1" spans="1:9" s="7" customFormat="1" ht="52.5" customHeight="1" thickTop="1" thickBot="1">
      <c r="A1" s="62" t="s">
        <v>52</v>
      </c>
      <c r="B1" s="63"/>
      <c r="C1" s="63"/>
      <c r="D1" s="63"/>
      <c r="E1" s="63"/>
      <c r="F1" s="63"/>
      <c r="G1" s="63"/>
      <c r="H1" s="63"/>
      <c r="I1" s="64"/>
    </row>
    <row r="2" spans="1:9" customFormat="1" ht="24" customHeight="1" thickTop="1" thickBot="1"/>
    <row r="3" spans="1:9" ht="42.75" customHeight="1" thickBot="1">
      <c r="E3" s="8" t="s">
        <v>43</v>
      </c>
      <c r="F3" s="73"/>
      <c r="G3" s="74"/>
      <c r="H3" s="2" t="s">
        <v>44</v>
      </c>
    </row>
    <row r="4" spans="1:9" s="7" customFormat="1" ht="42.75" customHeight="1" thickBot="1">
      <c r="E4" s="15" t="s">
        <v>0</v>
      </c>
      <c r="F4" s="75">
        <v>0.2</v>
      </c>
      <c r="G4" s="76"/>
      <c r="H4" s="49"/>
    </row>
    <row r="5" spans="1:9" s="7" customFormat="1" ht="24" customHeight="1">
      <c r="A5" s="10"/>
      <c r="E5" s="10"/>
      <c r="F5" s="11"/>
      <c r="G5" s="11"/>
    </row>
    <row r="6" spans="1:9" s="7" customFormat="1" ht="24" customHeight="1">
      <c r="A6" s="57" t="s">
        <v>28</v>
      </c>
      <c r="B6" s="57"/>
      <c r="C6" s="57"/>
      <c r="D6" s="57"/>
      <c r="E6" s="57"/>
      <c r="F6" s="57"/>
      <c r="G6" s="57"/>
      <c r="H6" s="57"/>
      <c r="I6" s="57"/>
    </row>
    <row r="7" spans="1:9" s="7" customFormat="1" ht="24" customHeight="1"/>
    <row r="8" spans="1:9" s="7" customFormat="1" ht="24" customHeight="1">
      <c r="A8" s="61" t="s">
        <v>21</v>
      </c>
      <c r="B8" s="61"/>
      <c r="C8" s="61"/>
      <c r="D8" s="61"/>
      <c r="E8" s="61"/>
      <c r="F8" s="22">
        <v>44</v>
      </c>
    </row>
    <row r="9" spans="1:9" s="7" customFormat="1" ht="24" customHeight="1">
      <c r="A9" s="61" t="s">
        <v>20</v>
      </c>
      <c r="B9" s="61"/>
      <c r="C9" s="61"/>
      <c r="D9" s="61"/>
      <c r="E9" s="61"/>
      <c r="F9" s="22">
        <v>100</v>
      </c>
    </row>
    <row r="10" spans="1:9" s="7" customFormat="1" ht="24" customHeight="1">
      <c r="A10" s="61" t="s">
        <v>22</v>
      </c>
      <c r="B10" s="61"/>
      <c r="C10" s="61"/>
      <c r="D10" s="61"/>
      <c r="E10" s="61"/>
      <c r="F10" s="22">
        <v>100</v>
      </c>
    </row>
    <row r="11" spans="1:9" s="7" customFormat="1" ht="24" customHeight="1">
      <c r="A11" s="61" t="s">
        <v>45</v>
      </c>
      <c r="B11" s="61"/>
      <c r="C11" s="61"/>
      <c r="D11" s="61"/>
      <c r="E11" s="61"/>
      <c r="F11" s="22">
        <v>50</v>
      </c>
    </row>
    <row r="12" spans="1:9" s="7" customFormat="1" ht="24" customHeight="1">
      <c r="A12" s="61" t="s">
        <v>46</v>
      </c>
      <c r="B12" s="61"/>
      <c r="C12" s="61"/>
      <c r="D12" s="61"/>
      <c r="E12" s="61"/>
      <c r="F12" s="22">
        <v>100</v>
      </c>
    </row>
    <row r="13" spans="1:9" s="7" customFormat="1" ht="24" customHeight="1">
      <c r="A13" s="61" t="s">
        <v>23</v>
      </c>
      <c r="B13" s="61"/>
      <c r="C13" s="61"/>
      <c r="D13" s="61"/>
      <c r="E13" s="61"/>
      <c r="F13" s="22">
        <v>55</v>
      </c>
    </row>
    <row r="14" spans="1:9" s="7" customFormat="1" ht="24" customHeight="1">
      <c r="A14" s="61" t="s">
        <v>15</v>
      </c>
      <c r="B14" s="61"/>
      <c r="C14" s="61"/>
      <c r="D14" s="61"/>
      <c r="E14" s="61"/>
      <c r="F14" s="22">
        <v>55</v>
      </c>
    </row>
    <row r="15" spans="1:9" s="7" customFormat="1" ht="24" customHeight="1">
      <c r="A15" s="61" t="s">
        <v>24</v>
      </c>
      <c r="B15" s="61"/>
      <c r="C15" s="61"/>
      <c r="D15" s="61"/>
      <c r="E15" s="61"/>
      <c r="F15" s="22">
        <v>15</v>
      </c>
    </row>
    <row r="16" spans="1:9" ht="24" customHeight="1">
      <c r="E16" s="4"/>
      <c r="F16" s="17"/>
      <c r="G16" s="3"/>
      <c r="H16" s="3"/>
    </row>
    <row r="17" spans="1:9" s="7" customFormat="1" ht="24" customHeight="1">
      <c r="A17" s="57" t="s">
        <v>53</v>
      </c>
      <c r="B17" s="57"/>
      <c r="C17" s="57"/>
      <c r="D17" s="57"/>
      <c r="E17" s="57"/>
      <c r="F17" s="57"/>
      <c r="G17" s="57"/>
      <c r="H17" s="57"/>
      <c r="I17" s="57"/>
    </row>
    <row r="18" spans="1:9" ht="24" customHeight="1" thickBot="1">
      <c r="A18" s="18"/>
      <c r="B18" s="19"/>
      <c r="C18" s="19"/>
      <c r="D18" s="19"/>
      <c r="E18" s="19"/>
    </row>
    <row r="19" spans="1:9" s="7" customFormat="1" ht="24" customHeight="1" thickBot="1">
      <c r="A19" s="61" t="s">
        <v>41</v>
      </c>
      <c r="B19" s="61"/>
      <c r="C19" s="61"/>
      <c r="D19" s="61"/>
      <c r="E19" s="61"/>
      <c r="F19" s="20"/>
      <c r="G19" s="51" t="s">
        <v>25</v>
      </c>
      <c r="H19" s="13"/>
      <c r="I19" s="14"/>
    </row>
    <row r="20" spans="1:9" s="7" customFormat="1" ht="24" customHeight="1">
      <c r="A20" s="61" t="s">
        <v>33</v>
      </c>
      <c r="B20" s="61"/>
      <c r="C20" s="61"/>
      <c r="D20" s="61"/>
      <c r="E20" s="61"/>
      <c r="F20" s="22">
        <f>$F$19*$F$4</f>
        <v>0</v>
      </c>
      <c r="H20" s="13"/>
      <c r="I20" s="14"/>
    </row>
    <row r="21" spans="1:9" s="7" customFormat="1" ht="24" customHeight="1">
      <c r="A21" s="61" t="s">
        <v>34</v>
      </c>
      <c r="B21" s="61"/>
      <c r="C21" s="61"/>
      <c r="D21" s="61"/>
      <c r="E21" s="61"/>
      <c r="F21" s="22">
        <f>ROUND(SUM($F$19:$F$20),5)</f>
        <v>0</v>
      </c>
      <c r="H21" s="13"/>
      <c r="I21" s="14"/>
    </row>
    <row r="22" spans="1:9" s="7" customFormat="1" ht="24" customHeight="1" thickBot="1">
      <c r="A22" s="58" t="s">
        <v>30</v>
      </c>
      <c r="B22" s="58"/>
      <c r="C22" s="58"/>
      <c r="D22" s="58"/>
      <c r="E22" s="58"/>
      <c r="F22" s="24">
        <f>ROUND($F$21,2)</f>
        <v>0</v>
      </c>
      <c r="H22" s="12"/>
      <c r="I22" s="14"/>
    </row>
    <row r="23" spans="1:9" s="7" customFormat="1" ht="24" customHeight="1" thickBot="1">
      <c r="A23" s="58" t="s">
        <v>31</v>
      </c>
      <c r="B23" s="58"/>
      <c r="C23" s="58"/>
      <c r="D23" s="58"/>
      <c r="E23" s="59"/>
      <c r="F23" s="26">
        <f>ROUND($F$22,0)</f>
        <v>0</v>
      </c>
      <c r="G23" s="55" t="s">
        <v>18</v>
      </c>
      <c r="H23" s="55"/>
      <c r="I23" s="56"/>
    </row>
    <row r="24" spans="1:9" s="7" customFormat="1" ht="24" customHeight="1"/>
    <row r="25" spans="1:9" s="7" customFormat="1" ht="24" customHeight="1">
      <c r="A25" s="57" t="s">
        <v>51</v>
      </c>
      <c r="B25" s="57"/>
      <c r="C25" s="57"/>
      <c r="D25" s="57"/>
      <c r="E25" s="57"/>
      <c r="F25" s="57"/>
      <c r="G25" s="57"/>
      <c r="H25" s="57"/>
      <c r="I25" s="57"/>
    </row>
    <row r="26" spans="1:9" ht="24" customHeight="1" thickBot="1"/>
    <row r="27" spans="1:9" ht="24" customHeight="1" thickBot="1">
      <c r="E27" s="8" t="s">
        <v>54</v>
      </c>
      <c r="F27" s="21"/>
      <c r="G27" s="51" t="s">
        <v>25</v>
      </c>
    </row>
    <row r="28" spans="1:9" ht="24" customHeight="1" thickBot="1"/>
    <row r="29" spans="1:9" ht="24" customHeight="1" thickBot="1">
      <c r="A29" s="61" t="s">
        <v>41</v>
      </c>
      <c r="B29" s="61"/>
      <c r="C29" s="61"/>
      <c r="D29" s="61"/>
      <c r="E29" s="61"/>
      <c r="F29" s="23"/>
      <c r="G29" s="51" t="s">
        <v>25</v>
      </c>
    </row>
    <row r="30" spans="1:9" ht="24" customHeight="1">
      <c r="A30" s="77" t="s">
        <v>42</v>
      </c>
      <c r="B30" s="77"/>
      <c r="C30" s="77"/>
      <c r="D30" s="77"/>
      <c r="E30" s="77"/>
      <c r="F30" s="22">
        <f>ROUND(($F$29*20/100),5)</f>
        <v>0</v>
      </c>
    </row>
    <row r="31" spans="1:9" ht="24" customHeight="1">
      <c r="A31" s="61" t="s">
        <v>55</v>
      </c>
      <c r="B31" s="61"/>
      <c r="C31" s="61"/>
      <c r="D31" s="61"/>
      <c r="E31" s="61"/>
      <c r="F31" s="22">
        <f>ROUND(($F$30*$F$27),5)</f>
        <v>0</v>
      </c>
    </row>
    <row r="32" spans="1:9" ht="24" customHeight="1">
      <c r="A32" s="61" t="s">
        <v>38</v>
      </c>
      <c r="B32" s="61"/>
      <c r="C32" s="61"/>
      <c r="D32" s="61"/>
      <c r="E32" s="61"/>
      <c r="F32" s="22">
        <f>ROUND(($F$29+$F$31),5)</f>
        <v>0</v>
      </c>
    </row>
    <row r="33" spans="1:9" ht="24" customHeight="1">
      <c r="A33" s="61" t="s">
        <v>33</v>
      </c>
      <c r="B33" s="61"/>
      <c r="C33" s="61"/>
      <c r="D33" s="61"/>
      <c r="E33" s="61"/>
      <c r="F33" s="22">
        <f>ROUND(($F$32*$F$4),5)</f>
        <v>0</v>
      </c>
    </row>
    <row r="34" spans="1:9" ht="24" customHeight="1">
      <c r="A34" s="61" t="s">
        <v>40</v>
      </c>
      <c r="B34" s="61"/>
      <c r="C34" s="61"/>
      <c r="D34" s="61"/>
      <c r="E34" s="61"/>
      <c r="F34" s="22">
        <f>ROUND(($F$33+$F$32),5)</f>
        <v>0</v>
      </c>
      <c r="G34" s="4"/>
    </row>
    <row r="35" spans="1:9" ht="24" customHeight="1" thickBot="1">
      <c r="A35" s="58" t="s">
        <v>30</v>
      </c>
      <c r="B35" s="58"/>
      <c r="C35" s="58"/>
      <c r="D35" s="58"/>
      <c r="E35" s="58"/>
      <c r="F35" s="24">
        <f>ROUND($F$34,2)</f>
        <v>0</v>
      </c>
      <c r="I35" s="5"/>
    </row>
    <row r="36" spans="1:9" ht="24" customHeight="1" thickBot="1">
      <c r="A36" s="58" t="s">
        <v>31</v>
      </c>
      <c r="B36" s="58"/>
      <c r="C36" s="58"/>
      <c r="D36" s="58"/>
      <c r="E36" s="59"/>
      <c r="F36" s="26">
        <f>ROUND($F$35,0)</f>
        <v>0</v>
      </c>
      <c r="G36" s="71" t="s">
        <v>19</v>
      </c>
      <c r="H36" s="71"/>
      <c r="I36" s="72"/>
    </row>
    <row r="37" spans="1:9" ht="24" customHeight="1">
      <c r="E37" s="6"/>
    </row>
  </sheetData>
  <sheetProtection password="FD3E" sheet="1" objects="1" scenarios="1"/>
  <mergeCells count="29">
    <mergeCell ref="A8:E8"/>
    <mergeCell ref="A9:E9"/>
    <mergeCell ref="A10:E10"/>
    <mergeCell ref="A11:E11"/>
    <mergeCell ref="A12:E12"/>
    <mergeCell ref="A33:E33"/>
    <mergeCell ref="A34:E34"/>
    <mergeCell ref="A35:E35"/>
    <mergeCell ref="A13:E13"/>
    <mergeCell ref="A14:E14"/>
    <mergeCell ref="A15:E15"/>
    <mergeCell ref="A29:E29"/>
    <mergeCell ref="A30:E30"/>
    <mergeCell ref="A36:E36"/>
    <mergeCell ref="A1:I1"/>
    <mergeCell ref="A6:I6"/>
    <mergeCell ref="A17:I17"/>
    <mergeCell ref="G23:I23"/>
    <mergeCell ref="A25:I25"/>
    <mergeCell ref="A19:E19"/>
    <mergeCell ref="A20:E20"/>
    <mergeCell ref="A21:E21"/>
    <mergeCell ref="A22:E22"/>
    <mergeCell ref="A23:E23"/>
    <mergeCell ref="G36:I36"/>
    <mergeCell ref="F3:G3"/>
    <mergeCell ref="F4:G4"/>
    <mergeCell ref="A31:E31"/>
    <mergeCell ref="A32:E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Calcola D.A. su fatturato</vt:lpstr>
      <vt:lpstr>Calcola D.A. in misura fissa</vt:lpstr>
      <vt:lpstr>'Calcola D.A. in misura fissa'!Titoli_stampa</vt:lpstr>
      <vt:lpstr>'Calcola D.A. su fatturato'!Titoli_stampa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Valeria Bissoli</cp:lastModifiedBy>
  <cp:lastPrinted>2025-06-10T05:58:04Z</cp:lastPrinted>
  <dcterms:created xsi:type="dcterms:W3CDTF">2011-05-09T08:13:24Z</dcterms:created>
  <dcterms:modified xsi:type="dcterms:W3CDTF">2025-06-10T05:58:50Z</dcterms:modified>
</cp:coreProperties>
</file>