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2.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7795" windowHeight="12600"/>
  </bookViews>
  <sheets>
    <sheet name="t1" sheetId="1" r:id="rId1"/>
    <sheet name="1E" sheetId="2" r:id="rId2"/>
    <sheet name="t2" sheetId="3" r:id="rId3"/>
    <sheet name="t2A" sheetId="4" r:id="rId4"/>
    <sheet name="t3" sheetId="5" r:id="rId5"/>
    <sheet name="t4" sheetId="6" r:id="rId6"/>
    <sheet name="t5" sheetId="7" r:id="rId7"/>
    <sheet name="t6" sheetId="8" r:id="rId8"/>
    <sheet name="t7" sheetId="9" r:id="rId9"/>
    <sheet name="t8" sheetId="10" r:id="rId10"/>
    <sheet name="t9" sheetId="11" r:id="rId11"/>
    <sheet name="t10" sheetId="12" r:id="rId12"/>
    <sheet name="t11" sheetId="13" r:id="rId13"/>
    <sheet name="t12" sheetId="14" r:id="rId14"/>
    <sheet name="t13" sheetId="15" r:id="rId15"/>
    <sheet name="t14" sheetId="16" r:id="rId16"/>
    <sheet name="t15(1)" sheetId="17" r:id="rId17"/>
    <sheet name="t15(2)" sheetId="18" r:id="rId18"/>
    <sheet name="t15(3)" sheetId="19" r:id="rId19"/>
  </sheets>
  <externalReferences>
    <externalReference r:id="rId20"/>
  </externalReferences>
  <definedNames>
    <definedName name="_xlnm._FilterDatabase" localSheetId="9" hidden="1">'t8'!$A$3:$AB$23</definedName>
    <definedName name="_xlnm.Print_Area" localSheetId="0">'t1'!$A$1:$AJ$27</definedName>
    <definedName name="_xlnm.Print_Area" localSheetId="11">'t10'!$A$1:$AV$25</definedName>
    <definedName name="_xlnm.Print_Area" localSheetId="12">'t11'!$A$1:$AZ$27</definedName>
    <definedName name="_xlnm.Print_Area" localSheetId="13">'t12'!$A$1:$AI$25</definedName>
    <definedName name="_xlnm.Print_Area" localSheetId="14">'t13'!$A$1:$AW$25</definedName>
    <definedName name="_xlnm.Print_Area" localSheetId="15">'t14'!$A$1:$H$38</definedName>
    <definedName name="_xlnm.Print_Area" localSheetId="16">'t15(1)'!$A$1:$G$17</definedName>
    <definedName name="_xlnm.Print_Area" localSheetId="17">'t15(2)'!$A$1:$G$51</definedName>
    <definedName name="_xlnm.Print_Area" localSheetId="18">'t15(3)'!$A$1:$G$105</definedName>
    <definedName name="_xlnm.Print_Area" localSheetId="3">t2A!$A$1:$S$19</definedName>
    <definedName name="_xlnm.Print_Area" localSheetId="4">'t3'!$A$1:$P$28</definedName>
    <definedName name="_xlnm.Print_Area" localSheetId="5" xml:space="preserve">   't4'!$A$1:$T$34</definedName>
    <definedName name="_xlnm.Print_Area" localSheetId="6">'t5'!$A$1:$V$27</definedName>
    <definedName name="_xlnm.Print_Area" localSheetId="8">'t7'!$A$1:$X$25</definedName>
    <definedName name="_xlnm.Print_Area" localSheetId="9">'t8'!$A$1:$AB$26</definedName>
    <definedName name="_xlnm.Print_Area" localSheetId="10">'t9'!$A$1:$P$25</definedName>
    <definedName name="CODI_ISTITUZIONE">#REF!</definedName>
    <definedName name="CODI_ISTITUZIONE2" localSheetId="16">#REF!</definedName>
    <definedName name="CODI_ISTITUZIONE2">#REF!</definedName>
    <definedName name="DESC_ISTITUZIONE">#REF!</definedName>
    <definedName name="DESC_ISTITUZIONE2" localSheetId="16">#REF!</definedName>
    <definedName name="DESC_ISTITUZIONE2">#REF!</definedName>
    <definedName name="_xlnm.Print_Titles" localSheetId="0">'t1'!$1:$5</definedName>
    <definedName name="_xlnm.Print_Titles" localSheetId="11">'t10'!$A:$B,'t10'!$1:$2</definedName>
    <definedName name="_xlnm.Print_Titles" localSheetId="13">'t12'!$1:$5</definedName>
    <definedName name="_xlnm.Print_Titles" localSheetId="14">'t13'!$1:$5</definedName>
    <definedName name="_xlnm.Print_Titles" localSheetId="18">'t15(3)'!$5:$6</definedName>
    <definedName name="_xlnm.Print_Titles" localSheetId="2">'t2'!$1:$5</definedName>
    <definedName name="_xlnm.Print_Titles" localSheetId="5">'t4'!$A:$B,'t4'!$1:$14</definedName>
  </definedNames>
  <calcPr calcId="145621"/>
</workbook>
</file>

<file path=xl/calcChain.xml><?xml version="1.0" encoding="utf-8"?>
<calcChain xmlns="http://schemas.openxmlformats.org/spreadsheetml/2006/main">
  <c r="Q9" i="19" l="1"/>
  <c r="R9" i="19"/>
  <c r="S9" i="19"/>
  <c r="V9" i="19"/>
  <c r="W9" i="19"/>
  <c r="Q10" i="19"/>
  <c r="R10" i="19"/>
  <c r="S10" i="19"/>
  <c r="H6" i="19" s="1"/>
  <c r="V10" i="19"/>
  <c r="W10" i="19"/>
  <c r="Q11" i="19"/>
  <c r="R11" i="19"/>
  <c r="S11" i="19"/>
  <c r="V11" i="19"/>
  <c r="W11" i="19"/>
  <c r="Q12" i="19"/>
  <c r="R12" i="19"/>
  <c r="S12" i="19"/>
  <c r="V12" i="19"/>
  <c r="W12" i="19"/>
  <c r="Q13" i="19"/>
  <c r="R13" i="19"/>
  <c r="H30" i="19" s="1"/>
  <c r="S13" i="19"/>
  <c r="V13" i="19"/>
  <c r="W13" i="19"/>
  <c r="Q14" i="19"/>
  <c r="R14" i="19"/>
  <c r="S14" i="19"/>
  <c r="V14" i="19"/>
  <c r="W14" i="19"/>
  <c r="Q15" i="19"/>
  <c r="R15" i="19"/>
  <c r="S15" i="19"/>
  <c r="V15" i="19"/>
  <c r="W15" i="19"/>
  <c r="Q16" i="19"/>
  <c r="R16" i="19"/>
  <c r="S16" i="19"/>
  <c r="V16" i="19"/>
  <c r="W16" i="19"/>
  <c r="Q17" i="19"/>
  <c r="R17" i="19"/>
  <c r="S17" i="19"/>
  <c r="V17" i="19"/>
  <c r="W17" i="19"/>
  <c r="Q18" i="19"/>
  <c r="R18" i="19"/>
  <c r="S18" i="19"/>
  <c r="V18" i="19"/>
  <c r="W18" i="19"/>
  <c r="Q19" i="19"/>
  <c r="R19" i="19"/>
  <c r="S19" i="19"/>
  <c r="V19" i="19"/>
  <c r="W19" i="19"/>
  <c r="Q20" i="19"/>
  <c r="R20" i="19"/>
  <c r="S20" i="19"/>
  <c r="V20" i="19"/>
  <c r="W20" i="19"/>
  <c r="Q21" i="19"/>
  <c r="R21" i="19"/>
  <c r="S21" i="19"/>
  <c r="V21" i="19"/>
  <c r="W21" i="19"/>
  <c r="Q22" i="19"/>
  <c r="R22" i="19"/>
  <c r="S22" i="19"/>
  <c r="V22" i="19"/>
  <c r="W22" i="19"/>
  <c r="Q23" i="19"/>
  <c r="R23" i="19"/>
  <c r="S23" i="19"/>
  <c r="V23" i="19"/>
  <c r="W23" i="19"/>
  <c r="Q24" i="19"/>
  <c r="R24" i="19"/>
  <c r="S24" i="19"/>
  <c r="V24" i="19"/>
  <c r="W24" i="19"/>
  <c r="Q25" i="19"/>
  <c r="R25" i="19"/>
  <c r="S25" i="19"/>
  <c r="V25" i="19"/>
  <c r="W25" i="19"/>
  <c r="Q26" i="19"/>
  <c r="R26" i="19"/>
  <c r="S26" i="19"/>
  <c r="V26" i="19"/>
  <c r="W26" i="19"/>
  <c r="Q27" i="19"/>
  <c r="R27" i="19"/>
  <c r="H16" i="19" s="1"/>
  <c r="S27" i="19"/>
  <c r="V27" i="19"/>
  <c r="W27" i="19"/>
  <c r="C28" i="19"/>
  <c r="V28" i="19"/>
  <c r="W28" i="19"/>
  <c r="V29" i="19"/>
  <c r="W29" i="19"/>
  <c r="Q30" i="19"/>
  <c r="R30" i="19"/>
  <c r="S30" i="19"/>
  <c r="V30" i="19"/>
  <c r="W30" i="19"/>
  <c r="Q31" i="19"/>
  <c r="R31" i="19"/>
  <c r="S31" i="19"/>
  <c r="V31" i="19"/>
  <c r="W31" i="19"/>
  <c r="Q32" i="19"/>
  <c r="R32" i="19"/>
  <c r="S32" i="19"/>
  <c r="V32" i="19"/>
  <c r="W32" i="19"/>
  <c r="G33" i="19"/>
  <c r="Q33" i="19"/>
  <c r="R33" i="19"/>
  <c r="S33" i="19"/>
  <c r="G34" i="19"/>
  <c r="H23" i="19" s="1"/>
  <c r="Q34" i="19"/>
  <c r="R34" i="19"/>
  <c r="S34" i="19"/>
  <c r="Q35" i="19"/>
  <c r="R35" i="19"/>
  <c r="S35" i="19"/>
  <c r="Q36" i="19"/>
  <c r="R36" i="19"/>
  <c r="S36" i="19"/>
  <c r="Q37" i="19"/>
  <c r="R37" i="19"/>
  <c r="S37" i="19"/>
  <c r="Q38" i="19"/>
  <c r="R38" i="19"/>
  <c r="S38" i="19"/>
  <c r="Q39" i="19"/>
  <c r="R39" i="19"/>
  <c r="S39" i="19"/>
  <c r="Q40" i="19"/>
  <c r="R40" i="19"/>
  <c r="S40" i="19"/>
  <c r="Q41" i="19"/>
  <c r="R41" i="19"/>
  <c r="S41" i="19"/>
  <c r="Q42" i="19"/>
  <c r="R42" i="19"/>
  <c r="S42" i="19"/>
  <c r="Q43" i="19"/>
  <c r="R43" i="19"/>
  <c r="S43" i="19"/>
  <c r="Q44" i="19"/>
  <c r="R44" i="19"/>
  <c r="S44" i="19"/>
  <c r="Q45" i="19"/>
  <c r="R45" i="19"/>
  <c r="S45" i="19"/>
  <c r="Q46" i="19"/>
  <c r="R46" i="19"/>
  <c r="S46" i="19"/>
  <c r="Q47" i="19"/>
  <c r="R47" i="19"/>
  <c r="S47" i="19"/>
  <c r="Q48" i="19"/>
  <c r="R48" i="19"/>
  <c r="S48" i="19"/>
  <c r="Q49" i="19"/>
  <c r="R49" i="19"/>
  <c r="S49" i="19"/>
  <c r="Q50" i="19"/>
  <c r="R50" i="19"/>
  <c r="S50" i="19"/>
  <c r="Q51" i="19"/>
  <c r="R51" i="19"/>
  <c r="S51" i="19"/>
  <c r="Q52" i="19"/>
  <c r="R52" i="19"/>
  <c r="S52" i="19"/>
  <c r="Q53" i="19"/>
  <c r="R53" i="19"/>
  <c r="S53" i="19"/>
  <c r="C54" i="19"/>
  <c r="Q56" i="19"/>
  <c r="R56" i="19"/>
  <c r="S56" i="19"/>
  <c r="Q57" i="19"/>
  <c r="R57" i="19"/>
  <c r="S57" i="19"/>
  <c r="Q58" i="19"/>
  <c r="R58" i="19"/>
  <c r="S58" i="19"/>
  <c r="Q59" i="19"/>
  <c r="R59" i="19"/>
  <c r="S59" i="19"/>
  <c r="Q60" i="19"/>
  <c r="R60" i="19"/>
  <c r="S60" i="19"/>
  <c r="Q61" i="19"/>
  <c r="R61" i="19"/>
  <c r="S61" i="19"/>
  <c r="Q62" i="19"/>
  <c r="R62" i="19"/>
  <c r="S62" i="19"/>
  <c r="Q63" i="19"/>
  <c r="R63" i="19"/>
  <c r="S63" i="19"/>
  <c r="Q64" i="19"/>
  <c r="R64" i="19"/>
  <c r="S64" i="19"/>
  <c r="Q65" i="19"/>
  <c r="R65" i="19"/>
  <c r="S65" i="19"/>
  <c r="C66" i="19"/>
  <c r="C67" i="19"/>
  <c r="H18" i="19" s="1"/>
  <c r="Q70" i="19"/>
  <c r="R70" i="19"/>
  <c r="H31" i="19" s="1"/>
  <c r="S70" i="19"/>
  <c r="V70" i="19"/>
  <c r="W70" i="19"/>
  <c r="Q71" i="19"/>
  <c r="R71" i="19"/>
  <c r="S71" i="19"/>
  <c r="V71" i="19"/>
  <c r="W71" i="19"/>
  <c r="Q72" i="19"/>
  <c r="R72" i="19"/>
  <c r="S72" i="19"/>
  <c r="V72" i="19"/>
  <c r="W72" i="19"/>
  <c r="Q73" i="19"/>
  <c r="R73" i="19"/>
  <c r="S73" i="19"/>
  <c r="V73" i="19"/>
  <c r="W73" i="19"/>
  <c r="G74" i="19"/>
  <c r="Q74" i="19"/>
  <c r="R74" i="19"/>
  <c r="S74" i="19"/>
  <c r="G75" i="19"/>
  <c r="Q75" i="19"/>
  <c r="R75" i="19"/>
  <c r="S75" i="19"/>
  <c r="C76" i="19"/>
  <c r="R76" i="19" s="1"/>
  <c r="Q76" i="19"/>
  <c r="S76" i="19"/>
  <c r="Q77" i="19"/>
  <c r="R77" i="19"/>
  <c r="S77" i="19"/>
  <c r="C78" i="19"/>
  <c r="Q80" i="19"/>
  <c r="R80" i="19"/>
  <c r="S80" i="19"/>
  <c r="Q81" i="19"/>
  <c r="R81" i="19"/>
  <c r="S81" i="19"/>
  <c r="C82" i="19"/>
  <c r="C83" i="19"/>
  <c r="H19" i="19" s="1"/>
  <c r="Q86" i="19"/>
  <c r="R86" i="19"/>
  <c r="S86" i="19"/>
  <c r="V86" i="19"/>
  <c r="W86" i="19"/>
  <c r="H32" i="19" s="1"/>
  <c r="Q87" i="19"/>
  <c r="R87" i="19"/>
  <c r="S87" i="19"/>
  <c r="V87" i="19"/>
  <c r="W87" i="19"/>
  <c r="Q88" i="19"/>
  <c r="R88" i="19"/>
  <c r="S88" i="19"/>
  <c r="V88" i="19"/>
  <c r="W88" i="19"/>
  <c r="Q89" i="19"/>
  <c r="R89" i="19"/>
  <c r="S89" i="19"/>
  <c r="V89" i="19"/>
  <c r="W89" i="19"/>
  <c r="C90" i="19"/>
  <c r="C95" i="19" s="1"/>
  <c r="G90" i="19"/>
  <c r="G91" i="19" s="1"/>
  <c r="H25" i="19" s="1"/>
  <c r="Q92" i="19"/>
  <c r="R92" i="19"/>
  <c r="S92" i="19"/>
  <c r="Q93" i="19"/>
  <c r="R93" i="19"/>
  <c r="S93" i="19"/>
  <c r="C94" i="19"/>
  <c r="Q9" i="18"/>
  <c r="R9" i="18"/>
  <c r="H22" i="18" s="1"/>
  <c r="S9" i="18"/>
  <c r="H6" i="18" s="1"/>
  <c r="V9" i="18"/>
  <c r="W9" i="18"/>
  <c r="Q10" i="18"/>
  <c r="R10" i="18"/>
  <c r="S10" i="18"/>
  <c r="V10" i="18"/>
  <c r="W10" i="18"/>
  <c r="Q11" i="18"/>
  <c r="R11" i="18"/>
  <c r="S11" i="18"/>
  <c r="V11" i="18"/>
  <c r="W11" i="18"/>
  <c r="Q12" i="18"/>
  <c r="R12" i="18"/>
  <c r="S12" i="18"/>
  <c r="V12" i="18"/>
  <c r="W12" i="18"/>
  <c r="Q13" i="18"/>
  <c r="R13" i="18"/>
  <c r="S13" i="18"/>
  <c r="V13" i="18"/>
  <c r="W13" i="18"/>
  <c r="Q14" i="18"/>
  <c r="R14" i="18"/>
  <c r="S14" i="18"/>
  <c r="V14" i="18"/>
  <c r="W14" i="18"/>
  <c r="G15" i="18"/>
  <c r="G16" i="18" s="1"/>
  <c r="G45" i="18" s="1"/>
  <c r="Q15" i="18"/>
  <c r="R15" i="18"/>
  <c r="S15" i="18"/>
  <c r="Q16" i="18"/>
  <c r="R16" i="18"/>
  <c r="S16" i="18"/>
  <c r="Q17" i="18"/>
  <c r="R17" i="18"/>
  <c r="S17" i="18"/>
  <c r="C18" i="18"/>
  <c r="Q20" i="18"/>
  <c r="R20" i="18"/>
  <c r="S20" i="18"/>
  <c r="Q21" i="18"/>
  <c r="R21" i="18"/>
  <c r="S21" i="18"/>
  <c r="Q22" i="18"/>
  <c r="R22" i="18"/>
  <c r="S22" i="18"/>
  <c r="Q23" i="18"/>
  <c r="R23" i="18"/>
  <c r="S23" i="18"/>
  <c r="Q24" i="18"/>
  <c r="R24" i="18"/>
  <c r="S24" i="18"/>
  <c r="Q25" i="18"/>
  <c r="R25" i="18"/>
  <c r="S25" i="18"/>
  <c r="Q26" i="18"/>
  <c r="R26" i="18"/>
  <c r="S26" i="18"/>
  <c r="Q27" i="18"/>
  <c r="R27" i="18"/>
  <c r="S27" i="18"/>
  <c r="Q28" i="18"/>
  <c r="R28" i="18"/>
  <c r="S28" i="18"/>
  <c r="Q29" i="18"/>
  <c r="R29" i="18"/>
  <c r="S29" i="18"/>
  <c r="Q30" i="18"/>
  <c r="R30" i="18"/>
  <c r="S30" i="18"/>
  <c r="Q31" i="18"/>
  <c r="R31" i="18"/>
  <c r="S31" i="18"/>
  <c r="Q32" i="18"/>
  <c r="R32" i="18"/>
  <c r="S32" i="18"/>
  <c r="Q33" i="18"/>
  <c r="R33" i="18"/>
  <c r="S33" i="18"/>
  <c r="Q34" i="18"/>
  <c r="R34" i="18"/>
  <c r="S34" i="18"/>
  <c r="Q35" i="18"/>
  <c r="R35" i="18"/>
  <c r="S35" i="18"/>
  <c r="C36" i="18"/>
  <c r="C44" i="18" s="1"/>
  <c r="Q38" i="18"/>
  <c r="R38" i="18"/>
  <c r="S38" i="18"/>
  <c r="Q39" i="18"/>
  <c r="R39" i="18"/>
  <c r="S39" i="18"/>
  <c r="Q40" i="18"/>
  <c r="R40" i="18"/>
  <c r="S40" i="18"/>
  <c r="Q41" i="18"/>
  <c r="R41" i="18"/>
  <c r="S41" i="18"/>
  <c r="Q42" i="18"/>
  <c r="R42" i="18"/>
  <c r="S42" i="18"/>
  <c r="C43" i="18"/>
  <c r="E7" i="17"/>
  <c r="Q9" i="17"/>
  <c r="R9" i="17"/>
  <c r="S9" i="17"/>
  <c r="V9" i="17"/>
  <c r="W9" i="17"/>
  <c r="Q10" i="17"/>
  <c r="R10" i="17"/>
  <c r="S10" i="17"/>
  <c r="V10" i="17"/>
  <c r="W10" i="17"/>
  <c r="Q11" i="17"/>
  <c r="R11" i="17"/>
  <c r="S11" i="17"/>
  <c r="V11" i="17"/>
  <c r="W11" i="17"/>
  <c r="Q12" i="17"/>
  <c r="R12" i="17"/>
  <c r="S12" i="17"/>
  <c r="V12" i="17"/>
  <c r="W12" i="17"/>
  <c r="G13" i="17"/>
  <c r="W13" i="17" s="1"/>
  <c r="H10" i="17" s="1"/>
  <c r="Q13" i="17"/>
  <c r="R13" i="17"/>
  <c r="S13" i="17"/>
  <c r="V13" i="17"/>
  <c r="Q14" i="17"/>
  <c r="R14" i="17"/>
  <c r="S14" i="17"/>
  <c r="Q15" i="17"/>
  <c r="R15" i="17"/>
  <c r="S15" i="17"/>
  <c r="C16" i="17"/>
  <c r="C17" i="17" s="1"/>
  <c r="C19" i="17" s="1"/>
  <c r="C4" i="16"/>
  <c r="C5" i="16"/>
  <c r="C6" i="16"/>
  <c r="C7" i="16"/>
  <c r="C8" i="16"/>
  <c r="C9" i="16"/>
  <c r="C10" i="16"/>
  <c r="C11" i="16"/>
  <c r="C12" i="16"/>
  <c r="C13" i="16"/>
  <c r="C14" i="16"/>
  <c r="C15" i="16"/>
  <c r="C16" i="16"/>
  <c r="C17" i="16"/>
  <c r="C18" i="16"/>
  <c r="C19" i="16"/>
  <c r="C20" i="16"/>
  <c r="C21" i="16"/>
  <c r="C22" i="16"/>
  <c r="C23" i="16"/>
  <c r="C24" i="16"/>
  <c r="C25" i="16"/>
  <c r="C26" i="16"/>
  <c r="C27" i="16"/>
  <c r="C28" i="16"/>
  <c r="C29" i="16"/>
  <c r="A30" i="16"/>
  <c r="E32" i="16"/>
  <c r="A33" i="16"/>
  <c r="E35" i="16"/>
  <c r="A1" i="15"/>
  <c r="A6" i="15"/>
  <c r="B6" i="15"/>
  <c r="C6" i="15"/>
  <c r="D6" i="15"/>
  <c r="E6" i="15"/>
  <c r="Y6" i="15" s="1"/>
  <c r="F6" i="15"/>
  <c r="F23" i="15" s="1"/>
  <c r="G6" i="15"/>
  <c r="H6" i="15"/>
  <c r="H23" i="15" s="1"/>
  <c r="I6" i="15"/>
  <c r="J6" i="15"/>
  <c r="J23" i="15" s="1"/>
  <c r="K6" i="15"/>
  <c r="L6" i="15"/>
  <c r="M6" i="15"/>
  <c r="N6" i="15"/>
  <c r="N23" i="15" s="1"/>
  <c r="O6" i="15"/>
  <c r="P6" i="15"/>
  <c r="P23" i="15" s="1"/>
  <c r="Q6" i="15"/>
  <c r="R6" i="15"/>
  <c r="R23" i="15" s="1"/>
  <c r="S6" i="15"/>
  <c r="T6" i="15"/>
  <c r="U6" i="15"/>
  <c r="V6" i="15"/>
  <c r="V23" i="15" s="1"/>
  <c r="W6" i="15"/>
  <c r="X6" i="15"/>
  <c r="X23" i="15" s="1"/>
  <c r="AW6" i="15"/>
  <c r="AX6" i="15"/>
  <c r="A7" i="15"/>
  <c r="B7" i="15"/>
  <c r="C7" i="15"/>
  <c r="Y7" i="15" s="1"/>
  <c r="D7" i="15"/>
  <c r="D23" i="15" s="1"/>
  <c r="E7" i="15"/>
  <c r="F7" i="15"/>
  <c r="G7" i="15"/>
  <c r="H7" i="15"/>
  <c r="I7" i="15"/>
  <c r="J7" i="15"/>
  <c r="K7" i="15"/>
  <c r="K23" i="15" s="1"/>
  <c r="L7" i="15"/>
  <c r="L23" i="15" s="1"/>
  <c r="M7" i="15"/>
  <c r="N7" i="15"/>
  <c r="O7" i="15"/>
  <c r="P7" i="15"/>
  <c r="Q7" i="15"/>
  <c r="R7" i="15"/>
  <c r="S7" i="15"/>
  <c r="S23" i="15" s="1"/>
  <c r="T7" i="15"/>
  <c r="T23" i="15" s="1"/>
  <c r="U7" i="15"/>
  <c r="V7" i="15"/>
  <c r="W7" i="15"/>
  <c r="X7" i="15"/>
  <c r="AW7" i="15"/>
  <c r="AW23" i="15" s="1"/>
  <c r="AX7" i="15"/>
  <c r="A8" i="15"/>
  <c r="B8" i="15"/>
  <c r="C8" i="15"/>
  <c r="D8" i="15"/>
  <c r="E8" i="15"/>
  <c r="Y8" i="15" s="1"/>
  <c r="F8" i="15"/>
  <c r="G8" i="15"/>
  <c r="H8" i="15"/>
  <c r="I8" i="15"/>
  <c r="J8" i="15"/>
  <c r="K8" i="15"/>
  <c r="L8" i="15"/>
  <c r="M8" i="15"/>
  <c r="N8" i="15"/>
  <c r="O8" i="15"/>
  <c r="P8" i="15"/>
  <c r="Q8" i="15"/>
  <c r="R8" i="15"/>
  <c r="S8" i="15"/>
  <c r="T8" i="15"/>
  <c r="U8" i="15"/>
  <c r="V8" i="15"/>
  <c r="W8" i="15"/>
  <c r="X8" i="15"/>
  <c r="AW8" i="15"/>
  <c r="AX8" i="15"/>
  <c r="A9" i="15"/>
  <c r="B9" i="15"/>
  <c r="C9" i="15"/>
  <c r="Y9" i="15" s="1"/>
  <c r="D9" i="15"/>
  <c r="E9" i="15"/>
  <c r="F9" i="15"/>
  <c r="G9" i="15"/>
  <c r="H9" i="15"/>
  <c r="I9" i="15"/>
  <c r="I23" i="15" s="1"/>
  <c r="J9" i="15"/>
  <c r="K9" i="15"/>
  <c r="L9" i="15"/>
  <c r="M9" i="15"/>
  <c r="N9" i="15"/>
  <c r="O9" i="15"/>
  <c r="P9" i="15"/>
  <c r="Q9" i="15"/>
  <c r="Q23" i="15" s="1"/>
  <c r="R9" i="15"/>
  <c r="S9" i="15"/>
  <c r="T9" i="15"/>
  <c r="U9" i="15"/>
  <c r="V9" i="15"/>
  <c r="W9" i="15"/>
  <c r="X9" i="15"/>
  <c r="AW9" i="15"/>
  <c r="AX9" i="15"/>
  <c r="A10" i="15"/>
  <c r="B10" i="15"/>
  <c r="C10" i="15"/>
  <c r="D10" i="15"/>
  <c r="E10" i="15"/>
  <c r="Y10" i="15" s="1"/>
  <c r="F10" i="15"/>
  <c r="G10" i="15"/>
  <c r="H10" i="15"/>
  <c r="I10" i="15"/>
  <c r="J10" i="15"/>
  <c r="K10" i="15"/>
  <c r="L10" i="15"/>
  <c r="M10" i="15"/>
  <c r="N10" i="15"/>
  <c r="O10" i="15"/>
  <c r="P10" i="15"/>
  <c r="Q10" i="15"/>
  <c r="R10" i="15"/>
  <c r="S10" i="15"/>
  <c r="T10" i="15"/>
  <c r="U10" i="15"/>
  <c r="V10" i="15"/>
  <c r="W10" i="15"/>
  <c r="X10" i="15"/>
  <c r="AW10" i="15"/>
  <c r="AX10" i="15"/>
  <c r="A11" i="15"/>
  <c r="B11" i="15"/>
  <c r="C11" i="15"/>
  <c r="Y11" i="15" s="1"/>
  <c r="D11" i="15"/>
  <c r="E11" i="15"/>
  <c r="F11" i="15"/>
  <c r="G11" i="15"/>
  <c r="H11" i="15"/>
  <c r="I11" i="15"/>
  <c r="J11" i="15"/>
  <c r="K11" i="15"/>
  <c r="L11" i="15"/>
  <c r="M11" i="15"/>
  <c r="N11" i="15"/>
  <c r="O11" i="15"/>
  <c r="P11" i="15"/>
  <c r="Q11" i="15"/>
  <c r="R11" i="15"/>
  <c r="S11" i="15"/>
  <c r="T11" i="15"/>
  <c r="U11" i="15"/>
  <c r="V11" i="15"/>
  <c r="W11" i="15"/>
  <c r="X11" i="15"/>
  <c r="AW11" i="15"/>
  <c r="AX11" i="15"/>
  <c r="A12" i="15"/>
  <c r="B12" i="15"/>
  <c r="C12" i="15"/>
  <c r="D12" i="15"/>
  <c r="E12" i="15"/>
  <c r="Y12" i="15" s="1"/>
  <c r="F12" i="15"/>
  <c r="G12" i="15"/>
  <c r="H12" i="15"/>
  <c r="I12" i="15"/>
  <c r="J12" i="15"/>
  <c r="K12" i="15"/>
  <c r="L12" i="15"/>
  <c r="M12" i="15"/>
  <c r="N12" i="15"/>
  <c r="O12" i="15"/>
  <c r="P12" i="15"/>
  <c r="Q12" i="15"/>
  <c r="R12" i="15"/>
  <c r="S12" i="15"/>
  <c r="T12" i="15"/>
  <c r="U12" i="15"/>
  <c r="V12" i="15"/>
  <c r="W12" i="15"/>
  <c r="X12" i="15"/>
  <c r="AW12" i="15"/>
  <c r="AX12" i="15"/>
  <c r="A13" i="15"/>
  <c r="B13" i="15"/>
  <c r="C13" i="15"/>
  <c r="Y13" i="15" s="1"/>
  <c r="D13" i="15"/>
  <c r="E13" i="15"/>
  <c r="F13" i="15"/>
  <c r="G13" i="15"/>
  <c r="H13" i="15"/>
  <c r="I13" i="15"/>
  <c r="J13" i="15"/>
  <c r="K13" i="15"/>
  <c r="L13" i="15"/>
  <c r="M13" i="15"/>
  <c r="N13" i="15"/>
  <c r="O13" i="15"/>
  <c r="P13" i="15"/>
  <c r="Q13" i="15"/>
  <c r="R13" i="15"/>
  <c r="S13" i="15"/>
  <c r="T13" i="15"/>
  <c r="U13" i="15"/>
  <c r="V13" i="15"/>
  <c r="W13" i="15"/>
  <c r="X13" i="15"/>
  <c r="AW13" i="15"/>
  <c r="AX13" i="15"/>
  <c r="A14" i="15"/>
  <c r="B14" i="15"/>
  <c r="C14" i="15"/>
  <c r="D14" i="15"/>
  <c r="E14" i="15"/>
  <c r="Y14" i="15" s="1"/>
  <c r="F14" i="15"/>
  <c r="G14" i="15"/>
  <c r="H14" i="15"/>
  <c r="I14" i="15"/>
  <c r="J14" i="15"/>
  <c r="K14" i="15"/>
  <c r="L14" i="15"/>
  <c r="M14" i="15"/>
  <c r="N14" i="15"/>
  <c r="O14" i="15"/>
  <c r="P14" i="15"/>
  <c r="Q14" i="15"/>
  <c r="R14" i="15"/>
  <c r="S14" i="15"/>
  <c r="T14" i="15"/>
  <c r="U14" i="15"/>
  <c r="V14" i="15"/>
  <c r="W14" i="15"/>
  <c r="X14" i="15"/>
  <c r="AW14" i="15"/>
  <c r="AX14" i="15"/>
  <c r="A15" i="15"/>
  <c r="B15" i="15"/>
  <c r="C15" i="15"/>
  <c r="Y15" i="15" s="1"/>
  <c r="D15" i="15"/>
  <c r="E15" i="15"/>
  <c r="F15" i="15"/>
  <c r="G15" i="15"/>
  <c r="H15" i="15"/>
  <c r="I15" i="15"/>
  <c r="J15" i="15"/>
  <c r="K15" i="15"/>
  <c r="L15" i="15"/>
  <c r="M15" i="15"/>
  <c r="N15" i="15"/>
  <c r="O15" i="15"/>
  <c r="P15" i="15"/>
  <c r="Q15" i="15"/>
  <c r="R15" i="15"/>
  <c r="S15" i="15"/>
  <c r="T15" i="15"/>
  <c r="U15" i="15"/>
  <c r="V15" i="15"/>
  <c r="W15" i="15"/>
  <c r="X15" i="15"/>
  <c r="AW15" i="15"/>
  <c r="AX15" i="15"/>
  <c r="A16" i="15"/>
  <c r="B16" i="15"/>
  <c r="C16" i="15"/>
  <c r="D16" i="15"/>
  <c r="E16" i="15"/>
  <c r="Y16" i="15" s="1"/>
  <c r="F16" i="15"/>
  <c r="G16" i="15"/>
  <c r="G23" i="15" s="1"/>
  <c r="H16" i="15"/>
  <c r="I16" i="15"/>
  <c r="J16" i="15"/>
  <c r="K16" i="15"/>
  <c r="L16" i="15"/>
  <c r="M16" i="15"/>
  <c r="N16" i="15"/>
  <c r="O16" i="15"/>
  <c r="O23" i="15" s="1"/>
  <c r="P16" i="15"/>
  <c r="Q16" i="15"/>
  <c r="R16" i="15"/>
  <c r="S16" i="15"/>
  <c r="T16" i="15"/>
  <c r="U16" i="15"/>
  <c r="V16" i="15"/>
  <c r="W16" i="15"/>
  <c r="W23" i="15" s="1"/>
  <c r="X16" i="15"/>
  <c r="AW16" i="15"/>
  <c r="AX16" i="15"/>
  <c r="A17" i="15"/>
  <c r="B17" i="15"/>
  <c r="C17" i="15"/>
  <c r="Y17" i="15" s="1"/>
  <c r="D17" i="15"/>
  <c r="E17" i="15"/>
  <c r="F17" i="15"/>
  <c r="G17" i="15"/>
  <c r="H17" i="15"/>
  <c r="I17" i="15"/>
  <c r="J17" i="15"/>
  <c r="K17" i="15"/>
  <c r="L17" i="15"/>
  <c r="M17" i="15"/>
  <c r="N17" i="15"/>
  <c r="O17" i="15"/>
  <c r="P17" i="15"/>
  <c r="Q17" i="15"/>
  <c r="R17" i="15"/>
  <c r="S17" i="15"/>
  <c r="T17" i="15"/>
  <c r="U17" i="15"/>
  <c r="V17" i="15"/>
  <c r="W17" i="15"/>
  <c r="X17" i="15"/>
  <c r="AW17" i="15"/>
  <c r="AX17" i="15"/>
  <c r="A18" i="15"/>
  <c r="B18" i="15"/>
  <c r="C18" i="15"/>
  <c r="D18" i="15"/>
  <c r="E18" i="15"/>
  <c r="Y18" i="15" s="1"/>
  <c r="F18" i="15"/>
  <c r="G18" i="15"/>
  <c r="H18" i="15"/>
  <c r="I18" i="15"/>
  <c r="J18" i="15"/>
  <c r="K18" i="15"/>
  <c r="L18" i="15"/>
  <c r="M18" i="15"/>
  <c r="N18" i="15"/>
  <c r="O18" i="15"/>
  <c r="P18" i="15"/>
  <c r="Q18" i="15"/>
  <c r="R18" i="15"/>
  <c r="S18" i="15"/>
  <c r="T18" i="15"/>
  <c r="U18" i="15"/>
  <c r="V18" i="15"/>
  <c r="W18" i="15"/>
  <c r="X18" i="15"/>
  <c r="AW18" i="15"/>
  <c r="AX18" i="15"/>
  <c r="A19" i="15"/>
  <c r="B19" i="15"/>
  <c r="C19" i="15"/>
  <c r="Y19" i="15" s="1"/>
  <c r="D19" i="15"/>
  <c r="E19" i="15"/>
  <c r="F19" i="15"/>
  <c r="G19" i="15"/>
  <c r="H19" i="15"/>
  <c r="I19" i="15"/>
  <c r="J19" i="15"/>
  <c r="K19" i="15"/>
  <c r="L19" i="15"/>
  <c r="M19" i="15"/>
  <c r="N19" i="15"/>
  <c r="O19" i="15"/>
  <c r="P19" i="15"/>
  <c r="Q19" i="15"/>
  <c r="R19" i="15"/>
  <c r="S19" i="15"/>
  <c r="T19" i="15"/>
  <c r="U19" i="15"/>
  <c r="V19" i="15"/>
  <c r="W19" i="15"/>
  <c r="X19" i="15"/>
  <c r="AW19" i="15"/>
  <c r="AX19" i="15"/>
  <c r="A20" i="15"/>
  <c r="B20" i="15"/>
  <c r="C20" i="15"/>
  <c r="D20" i="15"/>
  <c r="E20" i="15"/>
  <c r="Y20" i="15" s="1"/>
  <c r="F20" i="15"/>
  <c r="G20" i="15"/>
  <c r="H20" i="15"/>
  <c r="I20" i="15"/>
  <c r="J20" i="15"/>
  <c r="K20" i="15"/>
  <c r="L20" i="15"/>
  <c r="M20" i="15"/>
  <c r="N20" i="15"/>
  <c r="O20" i="15"/>
  <c r="P20" i="15"/>
  <c r="Q20" i="15"/>
  <c r="R20" i="15"/>
  <c r="S20" i="15"/>
  <c r="T20" i="15"/>
  <c r="U20" i="15"/>
  <c r="V20" i="15"/>
  <c r="W20" i="15"/>
  <c r="X20" i="15"/>
  <c r="AW20" i="15"/>
  <c r="AX20" i="15"/>
  <c r="A21" i="15"/>
  <c r="B21" i="15"/>
  <c r="C21" i="15"/>
  <c r="Y21" i="15" s="1"/>
  <c r="D21" i="15"/>
  <c r="E21" i="15"/>
  <c r="F21" i="15"/>
  <c r="G21" i="15"/>
  <c r="H21" i="15"/>
  <c r="I21" i="15"/>
  <c r="J21" i="15"/>
  <c r="K21" i="15"/>
  <c r="L21" i="15"/>
  <c r="M21" i="15"/>
  <c r="N21" i="15"/>
  <c r="O21" i="15"/>
  <c r="P21" i="15"/>
  <c r="Q21" i="15"/>
  <c r="R21" i="15"/>
  <c r="S21" i="15"/>
  <c r="T21" i="15"/>
  <c r="U21" i="15"/>
  <c r="V21" i="15"/>
  <c r="W21" i="15"/>
  <c r="X21" i="15"/>
  <c r="AW21" i="15"/>
  <c r="AX21" i="15"/>
  <c r="A22" i="15"/>
  <c r="B22" i="15"/>
  <c r="C22" i="15"/>
  <c r="D22" i="15"/>
  <c r="E22" i="15"/>
  <c r="Y22" i="15" s="1"/>
  <c r="F22" i="15"/>
  <c r="G22" i="15"/>
  <c r="H22" i="15"/>
  <c r="I22" i="15"/>
  <c r="J22" i="15"/>
  <c r="K22" i="15"/>
  <c r="L22" i="15"/>
  <c r="M22" i="15"/>
  <c r="N22" i="15"/>
  <c r="O22" i="15"/>
  <c r="P22" i="15"/>
  <c r="Q22" i="15"/>
  <c r="R22" i="15"/>
  <c r="S22" i="15"/>
  <c r="T22" i="15"/>
  <c r="U22" i="15"/>
  <c r="V22" i="15"/>
  <c r="W22" i="15"/>
  <c r="X22" i="15"/>
  <c r="AW22" i="15"/>
  <c r="AX22" i="15"/>
  <c r="A23" i="15"/>
  <c r="E23" i="15"/>
  <c r="M23" i="15"/>
  <c r="U23" i="15"/>
  <c r="AA23" i="15"/>
  <c r="AB23" i="15"/>
  <c r="AC23" i="15"/>
  <c r="AD23" i="15"/>
  <c r="AE23" i="15"/>
  <c r="AF23" i="15"/>
  <c r="AG23" i="15"/>
  <c r="AH23" i="15"/>
  <c r="AI23" i="15"/>
  <c r="AJ23" i="15"/>
  <c r="AK23" i="15"/>
  <c r="AL23" i="15"/>
  <c r="AM23" i="15"/>
  <c r="AN23" i="15"/>
  <c r="AO23" i="15"/>
  <c r="AP23" i="15"/>
  <c r="AQ23" i="15"/>
  <c r="AR23" i="15"/>
  <c r="AS23" i="15"/>
  <c r="AT23" i="15"/>
  <c r="AU23" i="15"/>
  <c r="AV23" i="15"/>
  <c r="A24" i="15"/>
  <c r="A25" i="15"/>
  <c r="A6" i="14"/>
  <c r="B6" i="14"/>
  <c r="C6" i="14"/>
  <c r="C23" i="14" s="1"/>
  <c r="D6" i="14"/>
  <c r="E6" i="14"/>
  <c r="F6" i="14"/>
  <c r="G6" i="14"/>
  <c r="H6" i="14"/>
  <c r="K6" i="14" s="1"/>
  <c r="I6" i="14"/>
  <c r="I23" i="14" s="1"/>
  <c r="J6" i="14"/>
  <c r="AI6" i="14"/>
  <c r="AN6" i="14"/>
  <c r="AO6" i="14"/>
  <c r="AP6" i="14"/>
  <c r="AK5" i="14" s="1"/>
  <c r="A7" i="14"/>
  <c r="B7" i="14"/>
  <c r="C7" i="14"/>
  <c r="D7" i="14"/>
  <c r="E7" i="14"/>
  <c r="F7" i="14"/>
  <c r="F23" i="14" s="1"/>
  <c r="G7" i="14"/>
  <c r="H7" i="14"/>
  <c r="K7" i="14" s="1"/>
  <c r="I7" i="14"/>
  <c r="J7" i="14"/>
  <c r="AI7" i="14"/>
  <c r="AN7" i="14"/>
  <c r="AO7" i="14"/>
  <c r="AP7" i="14"/>
  <c r="A8" i="14"/>
  <c r="B8" i="14"/>
  <c r="C8" i="14"/>
  <c r="D8" i="14"/>
  <c r="E8" i="14"/>
  <c r="F8" i="14"/>
  <c r="G8" i="14"/>
  <c r="H8" i="14"/>
  <c r="K8" i="14" s="1"/>
  <c r="I8" i="14"/>
  <c r="J8" i="14"/>
  <c r="AI8" i="14"/>
  <c r="AN8" i="14"/>
  <c r="AO8" i="14"/>
  <c r="AP8" i="14"/>
  <c r="A9" i="14"/>
  <c r="B9" i="14"/>
  <c r="C9" i="14"/>
  <c r="D9" i="14"/>
  <c r="E9" i="14"/>
  <c r="F9" i="14"/>
  <c r="G9" i="14"/>
  <c r="H9" i="14"/>
  <c r="K9" i="14" s="1"/>
  <c r="I9" i="14"/>
  <c r="J9" i="14"/>
  <c r="AI9" i="14"/>
  <c r="AN9" i="14"/>
  <c r="AO9" i="14"/>
  <c r="AP9" i="14"/>
  <c r="A10" i="14"/>
  <c r="B10" i="14"/>
  <c r="C10" i="14"/>
  <c r="D10" i="14"/>
  <c r="E10" i="14"/>
  <c r="F10" i="14"/>
  <c r="G10" i="14"/>
  <c r="H10" i="14"/>
  <c r="K10" i="14" s="1"/>
  <c r="I10" i="14"/>
  <c r="J10" i="14"/>
  <c r="AI10" i="14"/>
  <c r="AN10" i="14"/>
  <c r="AO10" i="14"/>
  <c r="AP10" i="14"/>
  <c r="A11" i="14"/>
  <c r="B11" i="14"/>
  <c r="C11" i="14"/>
  <c r="D11" i="14"/>
  <c r="E11" i="14"/>
  <c r="F11" i="14"/>
  <c r="G11" i="14"/>
  <c r="G23" i="14" s="1"/>
  <c r="H11" i="14"/>
  <c r="K11" i="14" s="1"/>
  <c r="I11" i="14"/>
  <c r="J11" i="14"/>
  <c r="AI11" i="14"/>
  <c r="AN11" i="14"/>
  <c r="AO11" i="14"/>
  <c r="AP11" i="14"/>
  <c r="A12" i="14"/>
  <c r="B12" i="14"/>
  <c r="C12" i="14"/>
  <c r="D12" i="14"/>
  <c r="E12" i="14"/>
  <c r="F12" i="14"/>
  <c r="G12" i="14"/>
  <c r="H12" i="14"/>
  <c r="K12" i="14" s="1"/>
  <c r="I12" i="14"/>
  <c r="J12" i="14"/>
  <c r="AI12" i="14"/>
  <c r="AN12" i="14"/>
  <c r="AO12" i="14"/>
  <c r="AP12" i="14"/>
  <c r="A13" i="14"/>
  <c r="B13" i="14"/>
  <c r="C13" i="14"/>
  <c r="D13" i="14"/>
  <c r="E13" i="14"/>
  <c r="F13" i="14"/>
  <c r="G13" i="14"/>
  <c r="H13" i="14"/>
  <c r="K13" i="14" s="1"/>
  <c r="I13" i="14"/>
  <c r="J13" i="14"/>
  <c r="AI13" i="14"/>
  <c r="AN13" i="14"/>
  <c r="AO13" i="14"/>
  <c r="AP13" i="14"/>
  <c r="A14" i="14"/>
  <c r="B14" i="14"/>
  <c r="C14" i="14"/>
  <c r="D14" i="14"/>
  <c r="E14" i="14"/>
  <c r="F14" i="14"/>
  <c r="G14" i="14"/>
  <c r="H14" i="14"/>
  <c r="K14" i="14" s="1"/>
  <c r="I14" i="14"/>
  <c r="J14" i="14"/>
  <c r="AI14" i="14"/>
  <c r="AN14" i="14"/>
  <c r="AO14" i="14"/>
  <c r="AP14" i="14"/>
  <c r="A15" i="14"/>
  <c r="B15" i="14"/>
  <c r="C15" i="14"/>
  <c r="D15" i="14"/>
  <c r="E15" i="14"/>
  <c r="F15" i="14"/>
  <c r="G15" i="14"/>
  <c r="H15" i="14"/>
  <c r="K15" i="14" s="1"/>
  <c r="I15" i="14"/>
  <c r="J15" i="14"/>
  <c r="AI15" i="14"/>
  <c r="AN15" i="14"/>
  <c r="AO15" i="14"/>
  <c r="AP15" i="14"/>
  <c r="A16" i="14"/>
  <c r="B16" i="14"/>
  <c r="C16" i="14"/>
  <c r="D16" i="14"/>
  <c r="E16" i="14"/>
  <c r="F16" i="14"/>
  <c r="G16" i="14"/>
  <c r="H16" i="14"/>
  <c r="K16" i="14" s="1"/>
  <c r="I16" i="14"/>
  <c r="J16" i="14"/>
  <c r="AI16" i="14"/>
  <c r="AN16" i="14"/>
  <c r="AO16" i="14"/>
  <c r="AP16" i="14"/>
  <c r="A17" i="14"/>
  <c r="B17" i="14"/>
  <c r="C17" i="14"/>
  <c r="D17" i="14"/>
  <c r="E17" i="14"/>
  <c r="F17" i="14"/>
  <c r="G17" i="14"/>
  <c r="H17" i="14"/>
  <c r="K17" i="14" s="1"/>
  <c r="I17" i="14"/>
  <c r="J17" i="14"/>
  <c r="AI17" i="14"/>
  <c r="AN17" i="14"/>
  <c r="AO17" i="14"/>
  <c r="AP17" i="14"/>
  <c r="A18" i="14"/>
  <c r="B18" i="14"/>
  <c r="C18" i="14"/>
  <c r="D18" i="14"/>
  <c r="E18" i="14"/>
  <c r="F18" i="14"/>
  <c r="G18" i="14"/>
  <c r="H18" i="14"/>
  <c r="K18" i="14" s="1"/>
  <c r="I18" i="14"/>
  <c r="J18" i="14"/>
  <c r="AI18" i="14"/>
  <c r="AN18" i="14"/>
  <c r="AO18" i="14"/>
  <c r="AP18" i="14"/>
  <c r="A19" i="14"/>
  <c r="B19" i="14"/>
  <c r="C19" i="14"/>
  <c r="D19" i="14"/>
  <c r="E19" i="14"/>
  <c r="F19" i="14"/>
  <c r="G19" i="14"/>
  <c r="H19" i="14"/>
  <c r="K19" i="14" s="1"/>
  <c r="I19" i="14"/>
  <c r="J19" i="14"/>
  <c r="AI19" i="14"/>
  <c r="AN19" i="14"/>
  <c r="AO19" i="14"/>
  <c r="AP19" i="14"/>
  <c r="A20" i="14"/>
  <c r="B20" i="14"/>
  <c r="C20" i="14"/>
  <c r="D20" i="14"/>
  <c r="E20" i="14"/>
  <c r="F20" i="14"/>
  <c r="G20" i="14"/>
  <c r="H20" i="14"/>
  <c r="K20" i="14" s="1"/>
  <c r="I20" i="14"/>
  <c r="J20" i="14"/>
  <c r="AI20" i="14"/>
  <c r="AN20" i="14"/>
  <c r="AO20" i="14"/>
  <c r="AP20" i="14"/>
  <c r="A21" i="14"/>
  <c r="B21" i="14"/>
  <c r="C21" i="14"/>
  <c r="D21" i="14"/>
  <c r="E21" i="14"/>
  <c r="F21" i="14"/>
  <c r="G21" i="14"/>
  <c r="H21" i="14"/>
  <c r="K21" i="14" s="1"/>
  <c r="I21" i="14"/>
  <c r="J21" i="14"/>
  <c r="AI21" i="14"/>
  <c r="AN21" i="14"/>
  <c r="AO21" i="14"/>
  <c r="AP21" i="14"/>
  <c r="A22" i="14"/>
  <c r="B22" i="14"/>
  <c r="C22" i="14"/>
  <c r="D22" i="14"/>
  <c r="E22" i="14"/>
  <c r="F22" i="14"/>
  <c r="G22" i="14"/>
  <c r="K22" i="14" s="1"/>
  <c r="H22" i="14"/>
  <c r="I22" i="14"/>
  <c r="J22" i="14"/>
  <c r="AI22" i="14"/>
  <c r="AN22" i="14"/>
  <c r="AO22" i="14"/>
  <c r="AP22" i="14"/>
  <c r="A23" i="14"/>
  <c r="D23" i="14"/>
  <c r="E23" i="14"/>
  <c r="J23" i="14"/>
  <c r="AA23" i="14"/>
  <c r="AB23" i="14"/>
  <c r="AC23" i="14"/>
  <c r="AD23" i="14"/>
  <c r="AE23" i="14"/>
  <c r="AI23" i="14" s="1"/>
  <c r="AF23" i="14"/>
  <c r="AG23" i="14"/>
  <c r="AH23" i="14"/>
  <c r="A24" i="14"/>
  <c r="A25" i="14"/>
  <c r="A8" i="13"/>
  <c r="B8" i="13"/>
  <c r="C8" i="13"/>
  <c r="C25" i="13" s="1"/>
  <c r="D8" i="13"/>
  <c r="E8" i="13"/>
  <c r="F8" i="13"/>
  <c r="G8" i="13"/>
  <c r="H8" i="13"/>
  <c r="I8" i="13"/>
  <c r="J8" i="13"/>
  <c r="J25" i="13" s="1"/>
  <c r="K8" i="13"/>
  <c r="K25" i="13" s="1"/>
  <c r="L8" i="13"/>
  <c r="M8" i="13"/>
  <c r="N8" i="13"/>
  <c r="O8" i="13"/>
  <c r="P8" i="13"/>
  <c r="Q8" i="13"/>
  <c r="R8" i="13"/>
  <c r="R25" i="13" s="1"/>
  <c r="S8" i="13"/>
  <c r="S25" i="13" s="1"/>
  <c r="T8" i="13"/>
  <c r="U8" i="13"/>
  <c r="V8" i="13"/>
  <c r="W8" i="13"/>
  <c r="X8" i="13"/>
  <c r="Z8" i="13"/>
  <c r="AY8" i="13"/>
  <c r="AZ8" i="13"/>
  <c r="AZ25" i="13" s="1"/>
  <c r="A9" i="13"/>
  <c r="B9" i="13"/>
  <c r="C9" i="13"/>
  <c r="Y9" i="13" s="1"/>
  <c r="D9" i="13"/>
  <c r="Z9" i="13" s="1"/>
  <c r="E9" i="13"/>
  <c r="E25" i="13" s="1"/>
  <c r="F9" i="13"/>
  <c r="F25" i="13" s="1"/>
  <c r="G9" i="13"/>
  <c r="H9" i="13"/>
  <c r="H25" i="13" s="1"/>
  <c r="I9" i="13"/>
  <c r="J9" i="13"/>
  <c r="K9" i="13"/>
  <c r="L9" i="13"/>
  <c r="M9" i="13"/>
  <c r="M25" i="13" s="1"/>
  <c r="N9" i="13"/>
  <c r="N25" i="13" s="1"/>
  <c r="O9" i="13"/>
  <c r="P9" i="13"/>
  <c r="P25" i="13" s="1"/>
  <c r="Q9" i="13"/>
  <c r="R9" i="13"/>
  <c r="S9" i="13"/>
  <c r="T9" i="13"/>
  <c r="U9" i="13"/>
  <c r="U25" i="13" s="1"/>
  <c r="V9" i="13"/>
  <c r="V25" i="13" s="1"/>
  <c r="W9" i="13"/>
  <c r="X9" i="13"/>
  <c r="X25" i="13" s="1"/>
  <c r="AY9" i="13"/>
  <c r="AZ9" i="13"/>
  <c r="A10" i="13"/>
  <c r="B10" i="13"/>
  <c r="C10" i="13"/>
  <c r="D10" i="13"/>
  <c r="E10" i="13"/>
  <c r="F10" i="13"/>
  <c r="Z10" i="13" s="1"/>
  <c r="G10" i="13"/>
  <c r="H10" i="13"/>
  <c r="I10" i="13"/>
  <c r="I25" i="13" s="1"/>
  <c r="J10" i="13"/>
  <c r="K10" i="13"/>
  <c r="L10" i="13"/>
  <c r="M10" i="13"/>
  <c r="N10" i="13"/>
  <c r="O10" i="13"/>
  <c r="P10" i="13"/>
  <c r="Q10" i="13"/>
  <c r="Q25" i="13" s="1"/>
  <c r="R10" i="13"/>
  <c r="S10" i="13"/>
  <c r="T10" i="13"/>
  <c r="U10" i="13"/>
  <c r="V10" i="13"/>
  <c r="W10" i="13"/>
  <c r="X10" i="13"/>
  <c r="Y10" i="13"/>
  <c r="AY10" i="13"/>
  <c r="AZ10" i="13"/>
  <c r="A11" i="13"/>
  <c r="B11" i="13"/>
  <c r="C11" i="13"/>
  <c r="Y11" i="13" s="1"/>
  <c r="D11" i="13"/>
  <c r="D25" i="13" s="1"/>
  <c r="E11" i="13"/>
  <c r="F11" i="13"/>
  <c r="G11" i="13"/>
  <c r="H11" i="13"/>
  <c r="I11" i="13"/>
  <c r="J11" i="13"/>
  <c r="K11" i="13"/>
  <c r="L11" i="13"/>
  <c r="L25" i="13" s="1"/>
  <c r="M11" i="13"/>
  <c r="N11" i="13"/>
  <c r="O11" i="13"/>
  <c r="P11" i="13"/>
  <c r="Q11" i="13"/>
  <c r="R11" i="13"/>
  <c r="S11" i="13"/>
  <c r="T11" i="13"/>
  <c r="T25" i="13" s="1"/>
  <c r="U11" i="13"/>
  <c r="V11" i="13"/>
  <c r="W11" i="13"/>
  <c r="X11" i="13"/>
  <c r="AY11" i="13"/>
  <c r="AY25" i="13" s="1"/>
  <c r="AZ11" i="13"/>
  <c r="A12" i="13"/>
  <c r="B12" i="13"/>
  <c r="C12" i="13"/>
  <c r="D12" i="13"/>
  <c r="Z12" i="13" s="1"/>
  <c r="E12" i="13"/>
  <c r="Y12" i="13" s="1"/>
  <c r="F12" i="13"/>
  <c r="G12" i="13"/>
  <c r="H12" i="13"/>
  <c r="I12" i="13"/>
  <c r="J12" i="13"/>
  <c r="K12" i="13"/>
  <c r="L12" i="13"/>
  <c r="M12" i="13"/>
  <c r="N12" i="13"/>
  <c r="O12" i="13"/>
  <c r="P12" i="13"/>
  <c r="Q12" i="13"/>
  <c r="R12" i="13"/>
  <c r="S12" i="13"/>
  <c r="T12" i="13"/>
  <c r="U12" i="13"/>
  <c r="V12" i="13"/>
  <c r="W12" i="13"/>
  <c r="X12" i="13"/>
  <c r="AY12" i="13"/>
  <c r="AZ12" i="13"/>
  <c r="A13" i="13"/>
  <c r="B13" i="13"/>
  <c r="C13" i="13"/>
  <c r="D13" i="13"/>
  <c r="E13" i="13"/>
  <c r="F13" i="13"/>
  <c r="G13" i="13"/>
  <c r="H13" i="13"/>
  <c r="I13" i="13"/>
  <c r="J13" i="13"/>
  <c r="K13" i="13"/>
  <c r="L13" i="13"/>
  <c r="M13" i="13"/>
  <c r="N13" i="13"/>
  <c r="O13" i="13"/>
  <c r="P13" i="13"/>
  <c r="Q13" i="13"/>
  <c r="R13" i="13"/>
  <c r="S13" i="13"/>
  <c r="T13" i="13"/>
  <c r="U13" i="13"/>
  <c r="V13" i="13"/>
  <c r="W13" i="13"/>
  <c r="X13" i="13"/>
  <c r="Y13" i="13"/>
  <c r="Z13" i="13"/>
  <c r="AY13" i="13"/>
  <c r="AZ13" i="13"/>
  <c r="A14" i="13"/>
  <c r="B14" i="13"/>
  <c r="C14" i="13"/>
  <c r="Y14" i="13" s="1"/>
  <c r="D14" i="13"/>
  <c r="Z14" i="13" s="1"/>
  <c r="E14" i="13"/>
  <c r="F14" i="13"/>
  <c r="G14" i="13"/>
  <c r="H14" i="13"/>
  <c r="I14" i="13"/>
  <c r="J14" i="13"/>
  <c r="K14" i="13"/>
  <c r="L14" i="13"/>
  <c r="M14" i="13"/>
  <c r="N14" i="13"/>
  <c r="O14" i="13"/>
  <c r="P14" i="13"/>
  <c r="Q14" i="13"/>
  <c r="R14" i="13"/>
  <c r="S14" i="13"/>
  <c r="T14" i="13"/>
  <c r="U14" i="13"/>
  <c r="V14" i="13"/>
  <c r="W14" i="13"/>
  <c r="X14" i="13"/>
  <c r="AY14" i="13"/>
  <c r="AZ14" i="13"/>
  <c r="A15" i="13"/>
  <c r="B15" i="13"/>
  <c r="C15" i="13"/>
  <c r="D15" i="13"/>
  <c r="E15" i="13"/>
  <c r="Y15" i="13" s="1"/>
  <c r="F15" i="13"/>
  <c r="G15" i="13"/>
  <c r="H15" i="13"/>
  <c r="I15" i="13"/>
  <c r="J15" i="13"/>
  <c r="K15" i="13"/>
  <c r="L15" i="13"/>
  <c r="M15" i="13"/>
  <c r="N15" i="13"/>
  <c r="O15" i="13"/>
  <c r="P15" i="13"/>
  <c r="Z15" i="13" s="1"/>
  <c r="Q15" i="13"/>
  <c r="R15" i="13"/>
  <c r="S15" i="13"/>
  <c r="T15" i="13"/>
  <c r="U15" i="13"/>
  <c r="V15" i="13"/>
  <c r="W15" i="13"/>
  <c r="X15" i="13"/>
  <c r="AY15" i="13"/>
  <c r="AZ15" i="13"/>
  <c r="A16" i="13"/>
  <c r="B16" i="13"/>
  <c r="C16" i="13"/>
  <c r="Y16" i="13" s="1"/>
  <c r="D16" i="13"/>
  <c r="E16" i="13"/>
  <c r="F16" i="13"/>
  <c r="G16" i="13"/>
  <c r="H16" i="13"/>
  <c r="I16" i="13"/>
  <c r="J16" i="13"/>
  <c r="K16" i="13"/>
  <c r="L16" i="13"/>
  <c r="M16" i="13"/>
  <c r="N16" i="13"/>
  <c r="O16" i="13"/>
  <c r="P16" i="13"/>
  <c r="Q16" i="13"/>
  <c r="R16" i="13"/>
  <c r="S16" i="13"/>
  <c r="T16" i="13"/>
  <c r="U16" i="13"/>
  <c r="V16" i="13"/>
  <c r="W16" i="13"/>
  <c r="X16" i="13"/>
  <c r="Z16" i="13"/>
  <c r="AY16" i="13"/>
  <c r="AZ16" i="13"/>
  <c r="A17" i="13"/>
  <c r="B17" i="13"/>
  <c r="C17" i="13"/>
  <c r="Y17" i="13" s="1"/>
  <c r="D17" i="13"/>
  <c r="Z17" i="13" s="1"/>
  <c r="E17" i="13"/>
  <c r="F17" i="13"/>
  <c r="G17" i="13"/>
  <c r="H17" i="13"/>
  <c r="I17" i="13"/>
  <c r="J17" i="13"/>
  <c r="K17" i="13"/>
  <c r="L17" i="13"/>
  <c r="M17" i="13"/>
  <c r="N17" i="13"/>
  <c r="O17" i="13"/>
  <c r="P17" i="13"/>
  <c r="Q17" i="13"/>
  <c r="R17" i="13"/>
  <c r="S17" i="13"/>
  <c r="T17" i="13"/>
  <c r="U17" i="13"/>
  <c r="V17" i="13"/>
  <c r="W17" i="13"/>
  <c r="X17" i="13"/>
  <c r="AY17" i="13"/>
  <c r="AZ17" i="13"/>
  <c r="A18" i="13"/>
  <c r="B18" i="13"/>
  <c r="C18" i="13"/>
  <c r="D18" i="13"/>
  <c r="E18" i="13"/>
  <c r="F18" i="13"/>
  <c r="Z18" i="13" s="1"/>
  <c r="G18" i="13"/>
  <c r="H18" i="13"/>
  <c r="I18" i="13"/>
  <c r="J18" i="13"/>
  <c r="K18" i="13"/>
  <c r="L18" i="13"/>
  <c r="M18" i="13"/>
  <c r="N18" i="13"/>
  <c r="O18" i="13"/>
  <c r="P18" i="13"/>
  <c r="Q18" i="13"/>
  <c r="R18" i="13"/>
  <c r="S18" i="13"/>
  <c r="T18" i="13"/>
  <c r="U18" i="13"/>
  <c r="V18" i="13"/>
  <c r="W18" i="13"/>
  <c r="X18" i="13"/>
  <c r="Y18" i="13"/>
  <c r="AY18" i="13"/>
  <c r="AZ18" i="13"/>
  <c r="A19" i="13"/>
  <c r="B19" i="13"/>
  <c r="C19" i="13"/>
  <c r="Y19" i="13" s="1"/>
  <c r="D19" i="13"/>
  <c r="Z19" i="13" s="1"/>
  <c r="E19" i="13"/>
  <c r="F19" i="13"/>
  <c r="G19" i="13"/>
  <c r="H19" i="13"/>
  <c r="I19" i="13"/>
  <c r="J19" i="13"/>
  <c r="K19" i="13"/>
  <c r="L19" i="13"/>
  <c r="M19" i="13"/>
  <c r="N19" i="13"/>
  <c r="O19" i="13"/>
  <c r="P19" i="13"/>
  <c r="Q19" i="13"/>
  <c r="R19" i="13"/>
  <c r="S19" i="13"/>
  <c r="T19" i="13"/>
  <c r="U19" i="13"/>
  <c r="V19" i="13"/>
  <c r="W19" i="13"/>
  <c r="X19" i="13"/>
  <c r="AY19" i="13"/>
  <c r="AZ19" i="13"/>
  <c r="A20" i="13"/>
  <c r="B20" i="13"/>
  <c r="C20" i="13"/>
  <c r="D20" i="13"/>
  <c r="Z20" i="13" s="1"/>
  <c r="E20" i="13"/>
  <c r="Y20" i="13" s="1"/>
  <c r="F20" i="13"/>
  <c r="G20" i="13"/>
  <c r="H20" i="13"/>
  <c r="I20" i="13"/>
  <c r="J20" i="13"/>
  <c r="K20" i="13"/>
  <c r="L20" i="13"/>
  <c r="M20" i="13"/>
  <c r="N20" i="13"/>
  <c r="O20" i="13"/>
  <c r="P20" i="13"/>
  <c r="Q20" i="13"/>
  <c r="R20" i="13"/>
  <c r="S20" i="13"/>
  <c r="T20" i="13"/>
  <c r="U20" i="13"/>
  <c r="V20" i="13"/>
  <c r="W20" i="13"/>
  <c r="X20" i="13"/>
  <c r="AY20" i="13"/>
  <c r="AZ20" i="13"/>
  <c r="A21" i="13"/>
  <c r="B21" i="13"/>
  <c r="C21" i="13"/>
  <c r="D21" i="13"/>
  <c r="E21" i="13"/>
  <c r="F21" i="13"/>
  <c r="G21" i="13"/>
  <c r="H21" i="13"/>
  <c r="I21" i="13"/>
  <c r="J21" i="13"/>
  <c r="K21" i="13"/>
  <c r="L21" i="13"/>
  <c r="M21" i="13"/>
  <c r="N21" i="13"/>
  <c r="O21" i="13"/>
  <c r="P21" i="13"/>
  <c r="Q21" i="13"/>
  <c r="R21" i="13"/>
  <c r="S21" i="13"/>
  <c r="T21" i="13"/>
  <c r="U21" i="13"/>
  <c r="V21" i="13"/>
  <c r="W21" i="13"/>
  <c r="X21" i="13"/>
  <c r="Y21" i="13"/>
  <c r="Z21" i="13"/>
  <c r="AY21" i="13"/>
  <c r="AZ21" i="13"/>
  <c r="A22" i="13"/>
  <c r="B22" i="13"/>
  <c r="C22" i="13"/>
  <c r="Y22" i="13" s="1"/>
  <c r="D22" i="13"/>
  <c r="Z22" i="13" s="1"/>
  <c r="E22" i="13"/>
  <c r="F22" i="13"/>
  <c r="G22" i="13"/>
  <c r="H22" i="13"/>
  <c r="I22" i="13"/>
  <c r="J22" i="13"/>
  <c r="K22" i="13"/>
  <c r="L22" i="13"/>
  <c r="M22" i="13"/>
  <c r="N22" i="13"/>
  <c r="O22" i="13"/>
  <c r="P22" i="13"/>
  <c r="Q22" i="13"/>
  <c r="R22" i="13"/>
  <c r="S22" i="13"/>
  <c r="T22" i="13"/>
  <c r="U22" i="13"/>
  <c r="V22" i="13"/>
  <c r="W22" i="13"/>
  <c r="X22" i="13"/>
  <c r="AY22" i="13"/>
  <c r="AZ22" i="13"/>
  <c r="A23" i="13"/>
  <c r="B23" i="13"/>
  <c r="C23" i="13"/>
  <c r="D23" i="13"/>
  <c r="E23" i="13"/>
  <c r="Y23" i="13" s="1"/>
  <c r="F23" i="13"/>
  <c r="G23" i="13"/>
  <c r="H23" i="13"/>
  <c r="I23" i="13"/>
  <c r="J23" i="13"/>
  <c r="K23" i="13"/>
  <c r="L23" i="13"/>
  <c r="M23" i="13"/>
  <c r="N23" i="13"/>
  <c r="O23" i="13"/>
  <c r="P23" i="13"/>
  <c r="Z23" i="13" s="1"/>
  <c r="Q23" i="13"/>
  <c r="R23" i="13"/>
  <c r="S23" i="13"/>
  <c r="T23" i="13"/>
  <c r="U23" i="13"/>
  <c r="V23" i="13"/>
  <c r="W23" i="13"/>
  <c r="X23" i="13"/>
  <c r="AY23" i="13"/>
  <c r="AZ23" i="13"/>
  <c r="A24" i="13"/>
  <c r="B24" i="13"/>
  <c r="C24" i="13"/>
  <c r="Y24" i="13" s="1"/>
  <c r="D24" i="13"/>
  <c r="E24" i="13"/>
  <c r="F24" i="13"/>
  <c r="G24" i="13"/>
  <c r="H24" i="13"/>
  <c r="I24" i="13"/>
  <c r="J24" i="13"/>
  <c r="K24" i="13"/>
  <c r="L24" i="13"/>
  <c r="M24" i="13"/>
  <c r="N24" i="13"/>
  <c r="O24" i="13"/>
  <c r="P24" i="13"/>
  <c r="Q24" i="13"/>
  <c r="R24" i="13"/>
  <c r="S24" i="13"/>
  <c r="T24" i="13"/>
  <c r="U24" i="13"/>
  <c r="V24" i="13"/>
  <c r="W24" i="13"/>
  <c r="X24" i="13"/>
  <c r="Z24" i="13"/>
  <c r="AY24" i="13"/>
  <c r="AZ24" i="13"/>
  <c r="A25" i="13"/>
  <c r="G25" i="13"/>
  <c r="O25" i="13"/>
  <c r="W25" i="13"/>
  <c r="AC25" i="13"/>
  <c r="AD25" i="13"/>
  <c r="AE25" i="13"/>
  <c r="AF25" i="13"/>
  <c r="AG25" i="13"/>
  <c r="AH25" i="13"/>
  <c r="AI25" i="13"/>
  <c r="AJ25" i="13"/>
  <c r="AK25" i="13"/>
  <c r="AL25" i="13"/>
  <c r="AM25" i="13"/>
  <c r="AN25" i="13"/>
  <c r="AO25" i="13"/>
  <c r="AP25" i="13"/>
  <c r="AQ25" i="13"/>
  <c r="AR25" i="13"/>
  <c r="AS25" i="13"/>
  <c r="AT25" i="13"/>
  <c r="AU25" i="13"/>
  <c r="AV25" i="13"/>
  <c r="AW25" i="13"/>
  <c r="AX25" i="13"/>
  <c r="A26" i="13"/>
  <c r="A27" i="13"/>
  <c r="A6" i="12"/>
  <c r="B6" i="12"/>
  <c r="AU6" i="12"/>
  <c r="AV6" i="12"/>
  <c r="A7" i="12"/>
  <c r="B7" i="12"/>
  <c r="AU7" i="12"/>
  <c r="AV7" i="12"/>
  <c r="A8" i="12"/>
  <c r="B8" i="12"/>
  <c r="AU8" i="12"/>
  <c r="AV8" i="12"/>
  <c r="A9" i="12"/>
  <c r="B9" i="12"/>
  <c r="AU9" i="12"/>
  <c r="AV9" i="12"/>
  <c r="A10" i="12"/>
  <c r="B10" i="12"/>
  <c r="AU10" i="12"/>
  <c r="AV10" i="12"/>
  <c r="A11" i="12"/>
  <c r="B11" i="12"/>
  <c r="AU11" i="12"/>
  <c r="AV11" i="12"/>
  <c r="A12" i="12"/>
  <c r="B12" i="12"/>
  <c r="AU12" i="12"/>
  <c r="AV12" i="12"/>
  <c r="A13" i="12"/>
  <c r="B13" i="12"/>
  <c r="AU13" i="12"/>
  <c r="AV13" i="12"/>
  <c r="A14" i="12"/>
  <c r="B14" i="12"/>
  <c r="AU14" i="12"/>
  <c r="AV14" i="12"/>
  <c r="A15" i="12"/>
  <c r="B15" i="12"/>
  <c r="AU15" i="12"/>
  <c r="AV15" i="12"/>
  <c r="A16" i="12"/>
  <c r="B16" i="12"/>
  <c r="AU16" i="12"/>
  <c r="AV16" i="12"/>
  <c r="A17" i="12"/>
  <c r="B17" i="12"/>
  <c r="AU17" i="12"/>
  <c r="AV17" i="12"/>
  <c r="A18" i="12"/>
  <c r="B18" i="12"/>
  <c r="AU18" i="12"/>
  <c r="AV18" i="12"/>
  <c r="A19" i="12"/>
  <c r="B19" i="12"/>
  <c r="AU19" i="12"/>
  <c r="AV19" i="12"/>
  <c r="A20" i="12"/>
  <c r="B20" i="12"/>
  <c r="AU20" i="12"/>
  <c r="AV20" i="12"/>
  <c r="A21" i="12"/>
  <c r="B21" i="12"/>
  <c r="AU21" i="12"/>
  <c r="AV21" i="12"/>
  <c r="A22" i="12"/>
  <c r="B22" i="12"/>
  <c r="AU22" i="12"/>
  <c r="AV22" i="12"/>
  <c r="A23" i="12"/>
  <c r="C23" i="12"/>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V23" i="12"/>
  <c r="C24" i="12"/>
  <c r="C25" i="12"/>
  <c r="A6" i="11"/>
  <c r="B6" i="11"/>
  <c r="O6" i="11"/>
  <c r="P6" i="11"/>
  <c r="A7" i="11"/>
  <c r="B7" i="11"/>
  <c r="O7" i="11"/>
  <c r="P7" i="11"/>
  <c r="A8" i="11"/>
  <c r="B8" i="11"/>
  <c r="O8" i="11"/>
  <c r="P8" i="11"/>
  <c r="A9" i="11"/>
  <c r="B9" i="11"/>
  <c r="O9" i="11"/>
  <c r="P9" i="11"/>
  <c r="A10" i="11"/>
  <c r="B10" i="11"/>
  <c r="O10" i="11"/>
  <c r="P10" i="11"/>
  <c r="A11" i="11"/>
  <c r="B11" i="11"/>
  <c r="O11" i="11"/>
  <c r="O23" i="11" s="1"/>
  <c r="P11" i="11"/>
  <c r="A12" i="11"/>
  <c r="B12" i="11"/>
  <c r="O12" i="11"/>
  <c r="P12" i="11"/>
  <c r="A13" i="11"/>
  <c r="B13" i="11"/>
  <c r="O13" i="11"/>
  <c r="P13" i="11"/>
  <c r="A14" i="11"/>
  <c r="B14" i="11"/>
  <c r="O14" i="11"/>
  <c r="P14" i="11"/>
  <c r="A15" i="11"/>
  <c r="B15" i="11"/>
  <c r="O15" i="11"/>
  <c r="P15" i="11"/>
  <c r="A16" i="11"/>
  <c r="B16" i="11"/>
  <c r="O16" i="11"/>
  <c r="P16" i="11"/>
  <c r="A17" i="11"/>
  <c r="B17" i="11"/>
  <c r="O17" i="11"/>
  <c r="P17" i="11"/>
  <c r="A18" i="11"/>
  <c r="B18" i="11"/>
  <c r="O18" i="11"/>
  <c r="P18" i="11"/>
  <c r="A19" i="11"/>
  <c r="B19" i="11"/>
  <c r="O19" i="11"/>
  <c r="P19" i="11"/>
  <c r="A20" i="11"/>
  <c r="B20" i="11"/>
  <c r="O20" i="11"/>
  <c r="P20" i="11"/>
  <c r="A21" i="11"/>
  <c r="B21" i="11"/>
  <c r="O21" i="11"/>
  <c r="P21" i="11"/>
  <c r="A22" i="11"/>
  <c r="B22" i="11"/>
  <c r="O22" i="11"/>
  <c r="P22" i="11"/>
  <c r="A23" i="11"/>
  <c r="C23" i="11"/>
  <c r="D23" i="11"/>
  <c r="E23" i="11"/>
  <c r="F23" i="11"/>
  <c r="G23" i="11"/>
  <c r="H23" i="11"/>
  <c r="I23" i="11"/>
  <c r="J23" i="11"/>
  <c r="K23" i="11"/>
  <c r="L23" i="11"/>
  <c r="M23" i="11"/>
  <c r="N23" i="11"/>
  <c r="P23" i="11"/>
  <c r="A24" i="11"/>
  <c r="A25" i="11"/>
  <c r="A6" i="10"/>
  <c r="B6" i="10"/>
  <c r="AA6" i="10"/>
  <c r="AA23" i="10" s="1"/>
  <c r="AB6" i="10"/>
  <c r="A7" i="10"/>
  <c r="B7" i="10"/>
  <c r="AA7" i="10"/>
  <c r="AB7" i="10"/>
  <c r="A8" i="10"/>
  <c r="B8" i="10"/>
  <c r="AA8" i="10"/>
  <c r="AB8" i="10"/>
  <c r="A9" i="10"/>
  <c r="B9" i="10"/>
  <c r="AA9" i="10"/>
  <c r="AB9" i="10"/>
  <c r="A10" i="10"/>
  <c r="B10" i="10"/>
  <c r="AA10" i="10"/>
  <c r="AB10" i="10"/>
  <c r="A11" i="10"/>
  <c r="B11" i="10"/>
  <c r="AA11" i="10"/>
  <c r="AB11" i="10"/>
  <c r="AB23" i="10" s="1"/>
  <c r="A12" i="10"/>
  <c r="B12" i="10"/>
  <c r="AA12" i="10"/>
  <c r="AB12" i="10"/>
  <c r="A13" i="10"/>
  <c r="B13" i="10"/>
  <c r="AA13" i="10"/>
  <c r="AB13" i="10"/>
  <c r="A14" i="10"/>
  <c r="B14" i="10"/>
  <c r="AA14" i="10"/>
  <c r="AB14" i="10"/>
  <c r="A15" i="10"/>
  <c r="B15" i="10"/>
  <c r="AA15" i="10"/>
  <c r="AB15" i="10"/>
  <c r="A16" i="10"/>
  <c r="B16" i="10"/>
  <c r="AA16" i="10"/>
  <c r="AB16" i="10"/>
  <c r="A17" i="10"/>
  <c r="B17" i="10"/>
  <c r="AA17" i="10"/>
  <c r="AB17" i="10"/>
  <c r="A18" i="10"/>
  <c r="B18" i="10"/>
  <c r="AA18" i="10"/>
  <c r="AB18" i="10"/>
  <c r="A19" i="10"/>
  <c r="B19" i="10"/>
  <c r="AA19" i="10"/>
  <c r="AB19" i="10"/>
  <c r="A20" i="10"/>
  <c r="B20" i="10"/>
  <c r="AA20" i="10"/>
  <c r="AB20" i="10"/>
  <c r="A21" i="10"/>
  <c r="B21" i="10"/>
  <c r="AA21" i="10"/>
  <c r="AB21" i="10"/>
  <c r="A22" i="10"/>
  <c r="B22" i="10"/>
  <c r="AA22" i="10"/>
  <c r="AB22" i="10"/>
  <c r="C23" i="10"/>
  <c r="D23" i="10"/>
  <c r="E23" i="10"/>
  <c r="F23" i="10"/>
  <c r="G23" i="10"/>
  <c r="H23" i="10"/>
  <c r="I23" i="10"/>
  <c r="J23" i="10"/>
  <c r="K23" i="10"/>
  <c r="L23" i="10"/>
  <c r="M23" i="10"/>
  <c r="N23" i="10"/>
  <c r="O23" i="10"/>
  <c r="P23" i="10"/>
  <c r="Q23" i="10"/>
  <c r="R23" i="10"/>
  <c r="S23" i="10"/>
  <c r="T23" i="10"/>
  <c r="U23" i="10"/>
  <c r="V23" i="10"/>
  <c r="W23" i="10"/>
  <c r="X23" i="10"/>
  <c r="Y23" i="10"/>
  <c r="Z23" i="10"/>
  <c r="A25" i="10"/>
  <c r="A26" i="10"/>
  <c r="A6" i="9"/>
  <c r="B6" i="9"/>
  <c r="W6" i="9"/>
  <c r="X6" i="9"/>
  <c r="A7" i="9"/>
  <c r="B7" i="9"/>
  <c r="W7" i="9"/>
  <c r="X7" i="9"/>
  <c r="X23" i="9" s="1"/>
  <c r="A8" i="9"/>
  <c r="B8" i="9"/>
  <c r="W8" i="9"/>
  <c r="X8" i="9"/>
  <c r="A9" i="9"/>
  <c r="B9" i="9"/>
  <c r="W9" i="9"/>
  <c r="X9" i="9"/>
  <c r="A10" i="9"/>
  <c r="B10" i="9"/>
  <c r="W10" i="9"/>
  <c r="X10" i="9"/>
  <c r="A11" i="9"/>
  <c r="B11" i="9"/>
  <c r="W11" i="9"/>
  <c r="X11" i="9"/>
  <c r="A12" i="9"/>
  <c r="B12" i="9"/>
  <c r="W12" i="9"/>
  <c r="X12" i="9"/>
  <c r="A13" i="9"/>
  <c r="B13" i="9"/>
  <c r="W13" i="9"/>
  <c r="X13" i="9"/>
  <c r="A14" i="9"/>
  <c r="B14" i="9"/>
  <c r="W14" i="9"/>
  <c r="X14" i="9"/>
  <c r="A15" i="9"/>
  <c r="B15" i="9"/>
  <c r="W15" i="9"/>
  <c r="X15" i="9"/>
  <c r="A16" i="9"/>
  <c r="B16" i="9"/>
  <c r="W16" i="9"/>
  <c r="X16" i="9"/>
  <c r="A17" i="9"/>
  <c r="B17" i="9"/>
  <c r="W17" i="9"/>
  <c r="X17" i="9"/>
  <c r="A18" i="9"/>
  <c r="B18" i="9"/>
  <c r="W18" i="9"/>
  <c r="X18" i="9"/>
  <c r="A19" i="9"/>
  <c r="B19" i="9"/>
  <c r="W19" i="9"/>
  <c r="X19" i="9"/>
  <c r="A20" i="9"/>
  <c r="B20" i="9"/>
  <c r="W20" i="9"/>
  <c r="X20" i="9"/>
  <c r="A21" i="9"/>
  <c r="B21" i="9"/>
  <c r="W21" i="9"/>
  <c r="X21" i="9"/>
  <c r="A22" i="9"/>
  <c r="B22" i="9"/>
  <c r="W22" i="9"/>
  <c r="X22" i="9"/>
  <c r="A23" i="9"/>
  <c r="C23" i="9"/>
  <c r="D23" i="9"/>
  <c r="E23" i="9"/>
  <c r="F23" i="9"/>
  <c r="G23" i="9"/>
  <c r="H23" i="9"/>
  <c r="I23" i="9"/>
  <c r="J23" i="9"/>
  <c r="K23" i="9"/>
  <c r="L23" i="9"/>
  <c r="M23" i="9"/>
  <c r="N23" i="9"/>
  <c r="O23" i="9"/>
  <c r="P23" i="9"/>
  <c r="Q23" i="9"/>
  <c r="R23" i="9"/>
  <c r="S23" i="9"/>
  <c r="T23" i="9"/>
  <c r="U23" i="9"/>
  <c r="V23" i="9"/>
  <c r="W23" i="9"/>
  <c r="A24" i="9"/>
  <c r="A25" i="9"/>
  <c r="A7" i="8"/>
  <c r="B7" i="8"/>
  <c r="U7" i="8"/>
  <c r="U24" i="8" s="1"/>
  <c r="V7" i="8"/>
  <c r="V24" i="8" s="1"/>
  <c r="A8" i="8"/>
  <c r="B8" i="8"/>
  <c r="U8" i="8"/>
  <c r="V8" i="8"/>
  <c r="A9" i="8"/>
  <c r="B9" i="8"/>
  <c r="U9" i="8"/>
  <c r="V9" i="8"/>
  <c r="A10" i="8"/>
  <c r="B10" i="8"/>
  <c r="U10" i="8"/>
  <c r="V10" i="8"/>
  <c r="A11" i="8"/>
  <c r="B11" i="8"/>
  <c r="U11" i="8"/>
  <c r="V11" i="8"/>
  <c r="A12" i="8"/>
  <c r="B12" i="8"/>
  <c r="U12" i="8"/>
  <c r="V12" i="8"/>
  <c r="A13" i="8"/>
  <c r="B13" i="8"/>
  <c r="U13" i="8"/>
  <c r="V13" i="8"/>
  <c r="A14" i="8"/>
  <c r="B14" i="8"/>
  <c r="U14" i="8"/>
  <c r="V14" i="8"/>
  <c r="A15" i="8"/>
  <c r="B15" i="8"/>
  <c r="U15" i="8"/>
  <c r="V15" i="8"/>
  <c r="A16" i="8"/>
  <c r="B16" i="8"/>
  <c r="U16" i="8"/>
  <c r="V16" i="8"/>
  <c r="A17" i="8"/>
  <c r="B17" i="8"/>
  <c r="U17" i="8"/>
  <c r="V17" i="8"/>
  <c r="A18" i="8"/>
  <c r="B18" i="8"/>
  <c r="U18" i="8"/>
  <c r="V18" i="8"/>
  <c r="A19" i="8"/>
  <c r="B19" i="8"/>
  <c r="U19" i="8"/>
  <c r="V19" i="8"/>
  <c r="A20" i="8"/>
  <c r="B20" i="8"/>
  <c r="U20" i="8"/>
  <c r="V20" i="8"/>
  <c r="A21" i="8"/>
  <c r="B21" i="8"/>
  <c r="U21" i="8"/>
  <c r="V21" i="8"/>
  <c r="A22" i="8"/>
  <c r="B22" i="8"/>
  <c r="U22" i="8"/>
  <c r="V22" i="8"/>
  <c r="A23" i="8"/>
  <c r="B23" i="8"/>
  <c r="U23" i="8"/>
  <c r="V23" i="8"/>
  <c r="C24" i="8"/>
  <c r="D24" i="8"/>
  <c r="E24" i="8"/>
  <c r="F24" i="8"/>
  <c r="G24" i="8"/>
  <c r="H24" i="8"/>
  <c r="I24" i="8"/>
  <c r="J24" i="8"/>
  <c r="K24" i="8"/>
  <c r="L24" i="8"/>
  <c r="M24" i="8"/>
  <c r="N24" i="8"/>
  <c r="O24" i="8"/>
  <c r="P24" i="8"/>
  <c r="Q24" i="8"/>
  <c r="R24" i="8"/>
  <c r="S24" i="8"/>
  <c r="T24" i="8"/>
  <c r="A26" i="8"/>
  <c r="A27" i="8"/>
  <c r="A1" i="7"/>
  <c r="A7" i="7"/>
  <c r="B7" i="7"/>
  <c r="U7" i="7"/>
  <c r="V7" i="7"/>
  <c r="A8" i="7"/>
  <c r="B8" i="7"/>
  <c r="U8" i="7"/>
  <c r="U24" i="7" s="1"/>
  <c r="V8" i="7"/>
  <c r="A9" i="7"/>
  <c r="B9" i="7"/>
  <c r="U9" i="7"/>
  <c r="V9" i="7"/>
  <c r="A10" i="7"/>
  <c r="B10" i="7"/>
  <c r="U10" i="7"/>
  <c r="V10" i="7"/>
  <c r="A11" i="7"/>
  <c r="B11" i="7"/>
  <c r="U11" i="7"/>
  <c r="V11" i="7"/>
  <c r="V24" i="7" s="1"/>
  <c r="A12" i="7"/>
  <c r="B12" i="7"/>
  <c r="U12" i="7"/>
  <c r="V12" i="7"/>
  <c r="A13" i="7"/>
  <c r="B13" i="7"/>
  <c r="U13" i="7"/>
  <c r="V13" i="7"/>
  <c r="A14" i="7"/>
  <c r="B14" i="7"/>
  <c r="U14" i="7"/>
  <c r="V14" i="7"/>
  <c r="A15" i="7"/>
  <c r="B15" i="7"/>
  <c r="U15" i="7"/>
  <c r="V15" i="7"/>
  <c r="A16" i="7"/>
  <c r="B16" i="7"/>
  <c r="U16" i="7"/>
  <c r="V16" i="7"/>
  <c r="A17" i="7"/>
  <c r="B17" i="7"/>
  <c r="U17" i="7"/>
  <c r="V17" i="7"/>
  <c r="A18" i="7"/>
  <c r="B18" i="7"/>
  <c r="U18" i="7"/>
  <c r="V18" i="7"/>
  <c r="A19" i="7"/>
  <c r="B19" i="7"/>
  <c r="U19" i="7"/>
  <c r="V19" i="7"/>
  <c r="A20" i="7"/>
  <c r="B20" i="7"/>
  <c r="U20" i="7"/>
  <c r="V20" i="7"/>
  <c r="A21" i="7"/>
  <c r="B21" i="7"/>
  <c r="U21" i="7"/>
  <c r="V21" i="7"/>
  <c r="A22" i="7"/>
  <c r="B22" i="7"/>
  <c r="U22" i="7"/>
  <c r="V22" i="7"/>
  <c r="A23" i="7"/>
  <c r="B23" i="7"/>
  <c r="U23" i="7"/>
  <c r="V23" i="7"/>
  <c r="A24" i="7"/>
  <c r="C24" i="7"/>
  <c r="D24" i="7"/>
  <c r="E24" i="7"/>
  <c r="F24" i="7"/>
  <c r="G24" i="7"/>
  <c r="H24" i="7"/>
  <c r="I24" i="7"/>
  <c r="J24" i="7"/>
  <c r="K24" i="7"/>
  <c r="L24" i="7"/>
  <c r="M24" i="7"/>
  <c r="N24" i="7"/>
  <c r="O24" i="7"/>
  <c r="P24" i="7"/>
  <c r="Q24" i="7"/>
  <c r="R24" i="7"/>
  <c r="S24" i="7"/>
  <c r="T24" i="7"/>
  <c r="A25" i="7"/>
  <c r="A26" i="7"/>
  <c r="A6" i="6"/>
  <c r="B6" i="6"/>
  <c r="C6" i="6"/>
  <c r="A7" i="6"/>
  <c r="B7" i="6"/>
  <c r="C7" i="6"/>
  <c r="A8" i="6"/>
  <c r="B8" i="6"/>
  <c r="C8" i="6"/>
  <c r="A9" i="6"/>
  <c r="B9" i="6"/>
  <c r="C9" i="6"/>
  <c r="C14" i="6"/>
  <c r="G14" i="6"/>
  <c r="H14" i="6"/>
  <c r="K14" i="6"/>
  <c r="O14" i="6"/>
  <c r="P14" i="6"/>
  <c r="S14" i="6"/>
  <c r="A15" i="6"/>
  <c r="B15" i="6"/>
  <c r="T15" i="6"/>
  <c r="A16" i="6"/>
  <c r="B16" i="6"/>
  <c r="D14" i="6" s="1"/>
  <c r="T16" i="6"/>
  <c r="A17" i="6"/>
  <c r="B17" i="6"/>
  <c r="E14" i="6" s="1"/>
  <c r="T17" i="6"/>
  <c r="A18" i="6"/>
  <c r="B18" i="6"/>
  <c r="F14" i="6" s="1"/>
  <c r="T18" i="6"/>
  <c r="A19" i="6"/>
  <c r="B19" i="6"/>
  <c r="T19" i="6"/>
  <c r="A20" i="6"/>
  <c r="B20" i="6"/>
  <c r="T20" i="6"/>
  <c r="A21" i="6"/>
  <c r="B21" i="6"/>
  <c r="I14" i="6" s="1"/>
  <c r="T21" i="6"/>
  <c r="A22" i="6"/>
  <c r="B22" i="6"/>
  <c r="J14" i="6" s="1"/>
  <c r="T22" i="6"/>
  <c r="A23" i="6"/>
  <c r="B23" i="6"/>
  <c r="T23" i="6"/>
  <c r="A24" i="6"/>
  <c r="B24" i="6"/>
  <c r="L14" i="6" s="1"/>
  <c r="T24" i="6"/>
  <c r="A25" i="6"/>
  <c r="B25" i="6"/>
  <c r="M14" i="6" s="1"/>
  <c r="T25" i="6"/>
  <c r="A26" i="6"/>
  <c r="B26" i="6"/>
  <c r="N14" i="6" s="1"/>
  <c r="T26" i="6"/>
  <c r="A27" i="6"/>
  <c r="B27" i="6"/>
  <c r="T27" i="6"/>
  <c r="A28" i="6"/>
  <c r="B28" i="6"/>
  <c r="T28" i="6"/>
  <c r="A29" i="6"/>
  <c r="B29" i="6"/>
  <c r="Q14" i="6" s="1"/>
  <c r="T29" i="6"/>
  <c r="A30" i="6"/>
  <c r="B30" i="6"/>
  <c r="R14" i="6" s="1"/>
  <c r="T30" i="6"/>
  <c r="A31" i="6"/>
  <c r="B31" i="6"/>
  <c r="T31" i="6"/>
  <c r="C32" i="6"/>
  <c r="D32" i="6"/>
  <c r="E32" i="6"/>
  <c r="F32" i="6"/>
  <c r="G32" i="6"/>
  <c r="H32" i="6"/>
  <c r="I32" i="6"/>
  <c r="J32" i="6"/>
  <c r="K32" i="6"/>
  <c r="L32" i="6"/>
  <c r="M32" i="6"/>
  <c r="N32" i="6"/>
  <c r="O32" i="6"/>
  <c r="P32" i="6"/>
  <c r="Q32" i="6"/>
  <c r="R32" i="6"/>
  <c r="S32" i="6"/>
  <c r="T32" i="6"/>
  <c r="A6" i="5"/>
  <c r="B6" i="5"/>
  <c r="A7" i="5"/>
  <c r="B7" i="5"/>
  <c r="A8" i="5"/>
  <c r="B8" i="5"/>
  <c r="A9" i="5"/>
  <c r="B9" i="5"/>
  <c r="A10" i="5"/>
  <c r="B10" i="5"/>
  <c r="A11" i="5"/>
  <c r="B11" i="5"/>
  <c r="A12" i="5"/>
  <c r="B12" i="5"/>
  <c r="A13" i="5"/>
  <c r="B13" i="5"/>
  <c r="A14" i="5"/>
  <c r="B14" i="5"/>
  <c r="A15" i="5"/>
  <c r="B15" i="5"/>
  <c r="A16" i="5"/>
  <c r="B16" i="5"/>
  <c r="A17" i="5"/>
  <c r="B17" i="5"/>
  <c r="A18" i="5"/>
  <c r="B18" i="5"/>
  <c r="A19" i="5"/>
  <c r="B19" i="5"/>
  <c r="A20" i="5"/>
  <c r="B20" i="5"/>
  <c r="A21" i="5"/>
  <c r="B21" i="5"/>
  <c r="A22" i="5"/>
  <c r="B22" i="5"/>
  <c r="C23" i="5"/>
  <c r="D23" i="5"/>
  <c r="E23" i="5"/>
  <c r="F23" i="5"/>
  <c r="G23" i="5"/>
  <c r="H23" i="5"/>
  <c r="I23" i="5"/>
  <c r="J23" i="5"/>
  <c r="K23" i="5"/>
  <c r="L23" i="5"/>
  <c r="M23" i="5"/>
  <c r="N23" i="5"/>
  <c r="O23" i="5"/>
  <c r="P23" i="5"/>
  <c r="A1" i="4"/>
  <c r="A12" i="4"/>
  <c r="C12" i="4"/>
  <c r="A13" i="4"/>
  <c r="C13" i="4"/>
  <c r="A14" i="4"/>
  <c r="C14" i="4"/>
  <c r="A15" i="4"/>
  <c r="C15" i="4"/>
  <c r="A16" i="4"/>
  <c r="C16" i="4"/>
  <c r="D18" i="4"/>
  <c r="E18" i="4"/>
  <c r="T18" i="4" s="1"/>
  <c r="F18" i="4"/>
  <c r="G18" i="4"/>
  <c r="H18" i="4"/>
  <c r="I18" i="4"/>
  <c r="J18" i="4"/>
  <c r="K18" i="4"/>
  <c r="A1" i="3"/>
  <c r="C6" i="3"/>
  <c r="D6" i="3"/>
  <c r="E6" i="3"/>
  <c r="F6" i="3"/>
  <c r="G6" i="3"/>
  <c r="H6" i="3"/>
  <c r="I6" i="3"/>
  <c r="J6" i="3"/>
  <c r="C7" i="3"/>
  <c r="D7" i="3"/>
  <c r="E7" i="3"/>
  <c r="F7" i="3"/>
  <c r="G7" i="3"/>
  <c r="H7" i="3"/>
  <c r="I7" i="3"/>
  <c r="J7" i="3"/>
  <c r="C8" i="3"/>
  <c r="D8" i="3"/>
  <c r="E8" i="3"/>
  <c r="F8" i="3"/>
  <c r="G8" i="3"/>
  <c r="H8" i="3"/>
  <c r="I8" i="3"/>
  <c r="J8" i="3"/>
  <c r="J11" i="3" s="1"/>
  <c r="C9" i="3"/>
  <c r="D9" i="3"/>
  <c r="E9" i="3"/>
  <c r="F9" i="3"/>
  <c r="G9" i="3"/>
  <c r="H9" i="3"/>
  <c r="I9" i="3"/>
  <c r="J9" i="3"/>
  <c r="C10" i="3"/>
  <c r="D10" i="3"/>
  <c r="E10" i="3"/>
  <c r="F10" i="3"/>
  <c r="G10" i="3"/>
  <c r="H10" i="3"/>
  <c r="I10" i="3"/>
  <c r="J10" i="3"/>
  <c r="C11" i="3"/>
  <c r="D11" i="3"/>
  <c r="E11" i="3"/>
  <c r="F11" i="3"/>
  <c r="G11" i="3"/>
  <c r="H11" i="3"/>
  <c r="I11" i="3"/>
  <c r="AA11" i="3"/>
  <c r="AB11" i="3"/>
  <c r="AC11" i="3"/>
  <c r="AD11" i="3"/>
  <c r="AE11" i="3"/>
  <c r="AF11" i="3"/>
  <c r="AG11" i="3"/>
  <c r="AH11" i="3"/>
  <c r="C21" i="3"/>
  <c r="D21" i="3"/>
  <c r="D26" i="3" s="1"/>
  <c r="E21" i="3"/>
  <c r="E26" i="3" s="1"/>
  <c r="F21" i="3"/>
  <c r="G21" i="3"/>
  <c r="H21" i="3"/>
  <c r="I21" i="3"/>
  <c r="I26" i="3" s="1"/>
  <c r="J21" i="3"/>
  <c r="J26" i="3" s="1"/>
  <c r="K21" i="3"/>
  <c r="L21" i="3"/>
  <c r="L26" i="3" s="1"/>
  <c r="C22" i="3"/>
  <c r="D22" i="3"/>
  <c r="E22" i="3"/>
  <c r="F22" i="3"/>
  <c r="G22" i="3"/>
  <c r="H22" i="3"/>
  <c r="I22" i="3"/>
  <c r="J22" i="3"/>
  <c r="K22" i="3"/>
  <c r="L22" i="3"/>
  <c r="C23" i="3"/>
  <c r="D23" i="3"/>
  <c r="E23" i="3"/>
  <c r="F23" i="3"/>
  <c r="F26" i="3" s="1"/>
  <c r="G23" i="3"/>
  <c r="H23" i="3"/>
  <c r="I23" i="3"/>
  <c r="J23" i="3"/>
  <c r="K23" i="3"/>
  <c r="L23" i="3"/>
  <c r="C24" i="3"/>
  <c r="C26" i="3" s="1"/>
  <c r="D24" i="3"/>
  <c r="E24" i="3"/>
  <c r="F24" i="3"/>
  <c r="G24" i="3"/>
  <c r="H24" i="3"/>
  <c r="I24" i="3"/>
  <c r="J24" i="3"/>
  <c r="K24" i="3"/>
  <c r="K26" i="3" s="1"/>
  <c r="L24" i="3"/>
  <c r="C25" i="3"/>
  <c r="D25" i="3"/>
  <c r="E25" i="3"/>
  <c r="F25" i="3"/>
  <c r="G25" i="3"/>
  <c r="H25" i="3"/>
  <c r="I25" i="3"/>
  <c r="J25" i="3"/>
  <c r="K25" i="3"/>
  <c r="L25" i="3"/>
  <c r="G26" i="3"/>
  <c r="H26" i="3"/>
  <c r="AA26" i="3"/>
  <c r="AB26" i="3"/>
  <c r="AC26" i="3"/>
  <c r="AD26" i="3"/>
  <c r="AE26" i="3"/>
  <c r="AF26" i="3"/>
  <c r="AG26" i="3"/>
  <c r="AH26" i="3"/>
  <c r="AI26" i="3"/>
  <c r="AJ26" i="3"/>
  <c r="A1" i="2"/>
  <c r="AQ5" i="2"/>
  <c r="A7" i="2"/>
  <c r="B7" i="2"/>
  <c r="C7" i="2"/>
  <c r="S7" i="2" s="1"/>
  <c r="D7" i="2"/>
  <c r="E7" i="2"/>
  <c r="F7" i="2"/>
  <c r="G7" i="2"/>
  <c r="H7" i="2"/>
  <c r="T7" i="2" s="1"/>
  <c r="I7" i="2"/>
  <c r="J7" i="2"/>
  <c r="K7" i="2"/>
  <c r="L7" i="2"/>
  <c r="M7" i="2"/>
  <c r="N7" i="2"/>
  <c r="O7" i="2"/>
  <c r="P7" i="2"/>
  <c r="AQ7" i="2"/>
  <c r="AT7" i="2" s="1"/>
  <c r="AR7" i="2"/>
  <c r="AW7" i="2"/>
  <c r="AW11" i="2" s="1"/>
  <c r="AX7" i="2"/>
  <c r="AX11" i="2" s="1"/>
  <c r="A8" i="2"/>
  <c r="B8" i="2"/>
  <c r="C8" i="2"/>
  <c r="D8" i="2"/>
  <c r="E8" i="2"/>
  <c r="F8" i="2"/>
  <c r="G8" i="2"/>
  <c r="H8" i="2"/>
  <c r="I8" i="2"/>
  <c r="J8" i="2"/>
  <c r="K8" i="2"/>
  <c r="L8" i="2"/>
  <c r="M8" i="2"/>
  <c r="N8" i="2"/>
  <c r="S8" i="2"/>
  <c r="T8" i="2"/>
  <c r="AQ8" i="2"/>
  <c r="AR8" i="2"/>
  <c r="AU8" i="2" s="1"/>
  <c r="AW8" i="2"/>
  <c r="AX8" i="2"/>
  <c r="A9" i="2"/>
  <c r="B9" i="2"/>
  <c r="C9" i="2"/>
  <c r="D9" i="2"/>
  <c r="D11" i="2" s="1"/>
  <c r="E9" i="2"/>
  <c r="F9" i="2"/>
  <c r="G9" i="2"/>
  <c r="H9" i="2"/>
  <c r="I9" i="2"/>
  <c r="I11" i="2" s="1"/>
  <c r="J9" i="2"/>
  <c r="J11" i="2" s="1"/>
  <c r="K9" i="2"/>
  <c r="L9" i="2"/>
  <c r="L11" i="2" s="1"/>
  <c r="M9" i="2"/>
  <c r="N9" i="2"/>
  <c r="AQ9" i="2"/>
  <c r="AT9" i="2" s="1"/>
  <c r="AR9" i="2"/>
  <c r="AU9" i="2" s="1"/>
  <c r="AW9" i="2"/>
  <c r="AX9" i="2"/>
  <c r="A10" i="2"/>
  <c r="B10" i="2"/>
  <c r="C10" i="2"/>
  <c r="S10" i="2" s="1"/>
  <c r="D10" i="2"/>
  <c r="T10" i="2" s="1"/>
  <c r="E10" i="2"/>
  <c r="F10" i="2"/>
  <c r="F11" i="2" s="1"/>
  <c r="G10" i="2"/>
  <c r="H10" i="2"/>
  <c r="I10" i="2"/>
  <c r="J10" i="2"/>
  <c r="K10" i="2"/>
  <c r="K11" i="2" s="1"/>
  <c r="L10" i="2"/>
  <c r="M10" i="2"/>
  <c r="N10" i="2"/>
  <c r="N11" i="2" s="1"/>
  <c r="AQ10" i="2"/>
  <c r="AR10" i="2"/>
  <c r="AU10" i="2"/>
  <c r="AW10" i="2"/>
  <c r="AX10" i="2"/>
  <c r="E11" i="2"/>
  <c r="G11" i="2"/>
  <c r="H11" i="2"/>
  <c r="M11" i="2"/>
  <c r="O11" i="2"/>
  <c r="P11" i="2"/>
  <c r="Q11" i="2"/>
  <c r="R11" i="2"/>
  <c r="AA11" i="2"/>
  <c r="AB11" i="2"/>
  <c r="AC11" i="2"/>
  <c r="AD11" i="2"/>
  <c r="AE11" i="2"/>
  <c r="AF11" i="2"/>
  <c r="AG11" i="2"/>
  <c r="AH11" i="2"/>
  <c r="AI11" i="2"/>
  <c r="AJ11" i="2"/>
  <c r="AK11" i="2"/>
  <c r="AL11" i="2"/>
  <c r="AM11" i="2"/>
  <c r="AN11" i="2"/>
  <c r="AO11" i="2"/>
  <c r="AP11" i="2"/>
  <c r="AU11" i="2"/>
  <c r="A1" i="1"/>
  <c r="A1" i="19" s="1"/>
  <c r="C4" i="1"/>
  <c r="K4" i="1"/>
  <c r="AA4" i="1"/>
  <c r="AI4" i="1"/>
  <c r="C6" i="1"/>
  <c r="D6" i="1"/>
  <c r="E6" i="1"/>
  <c r="K6" i="1" s="1"/>
  <c r="F6" i="1"/>
  <c r="G6" i="1"/>
  <c r="H6" i="1"/>
  <c r="H23" i="1" s="1"/>
  <c r="I6" i="1"/>
  <c r="I23" i="1" s="1"/>
  <c r="J6" i="1"/>
  <c r="L6" i="1" s="1"/>
  <c r="AI6" i="1"/>
  <c r="AJ6" i="1"/>
  <c r="AK6" i="1"/>
  <c r="C7" i="1"/>
  <c r="D7" i="1"/>
  <c r="E7" i="1"/>
  <c r="F7" i="1"/>
  <c r="G7" i="1"/>
  <c r="H7" i="1"/>
  <c r="I7" i="1"/>
  <c r="J7" i="1"/>
  <c r="K7" i="1"/>
  <c r="M7" i="1" s="1"/>
  <c r="L7" i="1"/>
  <c r="AY7" i="12" s="1"/>
  <c r="AI7" i="1"/>
  <c r="AI23" i="1" s="1"/>
  <c r="AJ7" i="1"/>
  <c r="C8" i="1"/>
  <c r="D8" i="1"/>
  <c r="E8" i="1"/>
  <c r="E23" i="1" s="1"/>
  <c r="F8" i="1"/>
  <c r="F23" i="1" s="1"/>
  <c r="G8" i="1"/>
  <c r="H8" i="1"/>
  <c r="I8" i="1"/>
  <c r="J8" i="1"/>
  <c r="AI8" i="1"/>
  <c r="AK8" i="1" s="1"/>
  <c r="AJ8" i="1"/>
  <c r="C9" i="1"/>
  <c r="D9" i="1"/>
  <c r="E9" i="1"/>
  <c r="K9" i="1" s="1"/>
  <c r="F9" i="1"/>
  <c r="L9" i="1" s="1"/>
  <c r="AY9" i="12" s="1"/>
  <c r="G9" i="1"/>
  <c r="G23" i="1" s="1"/>
  <c r="H9" i="1"/>
  <c r="I9" i="1"/>
  <c r="J9" i="1"/>
  <c r="AI9" i="1"/>
  <c r="AJ9" i="1"/>
  <c r="AK9" i="1"/>
  <c r="C10" i="1"/>
  <c r="D10" i="1"/>
  <c r="E10" i="1"/>
  <c r="K10" i="1" s="1"/>
  <c r="F10" i="1"/>
  <c r="G10" i="1"/>
  <c r="H10" i="1"/>
  <c r="I10" i="1"/>
  <c r="J10" i="1"/>
  <c r="L10" i="1" s="1"/>
  <c r="AY10" i="12" s="1"/>
  <c r="AI10" i="1"/>
  <c r="AJ10" i="1"/>
  <c r="AK10" i="1"/>
  <c r="C11" i="1"/>
  <c r="C23" i="1" s="1"/>
  <c r="D11" i="1"/>
  <c r="E11" i="1"/>
  <c r="F11" i="1"/>
  <c r="G11" i="1"/>
  <c r="H11" i="1"/>
  <c r="I11" i="1"/>
  <c r="J11" i="1"/>
  <c r="K11" i="1"/>
  <c r="M11" i="1" s="1"/>
  <c r="L11" i="1"/>
  <c r="AY11" i="12" s="1"/>
  <c r="AI11" i="1"/>
  <c r="AK11" i="1" s="1"/>
  <c r="AJ11" i="1"/>
  <c r="C12" i="1"/>
  <c r="D12" i="1"/>
  <c r="E12" i="1"/>
  <c r="K12" i="1" s="1"/>
  <c r="F12" i="1"/>
  <c r="L12" i="1" s="1"/>
  <c r="AY12" i="12" s="1"/>
  <c r="G12" i="1"/>
  <c r="H12" i="1"/>
  <c r="I12" i="1"/>
  <c r="J12" i="1"/>
  <c r="AI12" i="1"/>
  <c r="AK12" i="1" s="1"/>
  <c r="AJ12" i="1"/>
  <c r="C13" i="1"/>
  <c r="D13" i="1"/>
  <c r="E13" i="1"/>
  <c r="K13" i="1" s="1"/>
  <c r="F13" i="1"/>
  <c r="L13" i="1" s="1"/>
  <c r="AY13" i="12" s="1"/>
  <c r="G13" i="1"/>
  <c r="H13" i="1"/>
  <c r="I13" i="1"/>
  <c r="J13" i="1"/>
  <c r="AI13" i="1"/>
  <c r="AJ13" i="1"/>
  <c r="AK13" i="1"/>
  <c r="C14" i="1"/>
  <c r="D14" i="1"/>
  <c r="E14" i="1"/>
  <c r="K14" i="1" s="1"/>
  <c r="F14" i="1"/>
  <c r="G14" i="1"/>
  <c r="H14" i="1"/>
  <c r="I14" i="1"/>
  <c r="J14" i="1"/>
  <c r="L14" i="1" s="1"/>
  <c r="AY14" i="12" s="1"/>
  <c r="AI14" i="1"/>
  <c r="AJ14" i="1"/>
  <c r="AK14" i="1"/>
  <c r="C15" i="1"/>
  <c r="D15" i="1"/>
  <c r="E15" i="1"/>
  <c r="F15" i="1"/>
  <c r="G15" i="1"/>
  <c r="H15" i="1"/>
  <c r="I15" i="1"/>
  <c r="J15" i="1"/>
  <c r="K15" i="1"/>
  <c r="M15" i="1" s="1"/>
  <c r="L15" i="1"/>
  <c r="AY15" i="12" s="1"/>
  <c r="AI15" i="1"/>
  <c r="AK15" i="1" s="1"/>
  <c r="AJ15" i="1"/>
  <c r="C16" i="1"/>
  <c r="D16" i="1"/>
  <c r="E16" i="1"/>
  <c r="K16" i="1" s="1"/>
  <c r="F16" i="1"/>
  <c r="L16" i="1" s="1"/>
  <c r="AY16" i="12" s="1"/>
  <c r="G16" i="1"/>
  <c r="H16" i="1"/>
  <c r="I16" i="1"/>
  <c r="J16" i="1"/>
  <c r="AI16" i="1"/>
  <c r="AK16" i="1" s="1"/>
  <c r="AJ16" i="1"/>
  <c r="C17" i="1"/>
  <c r="D17" i="1"/>
  <c r="E17" i="1"/>
  <c r="K17" i="1" s="1"/>
  <c r="F17" i="1"/>
  <c r="L17" i="1" s="1"/>
  <c r="AY17" i="12" s="1"/>
  <c r="G17" i="1"/>
  <c r="H17" i="1"/>
  <c r="I17" i="1"/>
  <c r="J17" i="1"/>
  <c r="AI17" i="1"/>
  <c r="AJ17" i="1"/>
  <c r="AU7" i="2" s="1"/>
  <c r="AK17" i="1"/>
  <c r="C18" i="1"/>
  <c r="D18" i="1"/>
  <c r="E18" i="1"/>
  <c r="K18" i="1" s="1"/>
  <c r="F18" i="1"/>
  <c r="G18" i="1"/>
  <c r="H18" i="1"/>
  <c r="I18" i="1"/>
  <c r="J18" i="1"/>
  <c r="L18" i="1" s="1"/>
  <c r="AY18" i="12" s="1"/>
  <c r="AI18" i="1"/>
  <c r="AT8" i="2" s="1"/>
  <c r="AJ18" i="1"/>
  <c r="AK18" i="1"/>
  <c r="C19" i="1"/>
  <c r="D19" i="1"/>
  <c r="E19" i="1"/>
  <c r="F19" i="1"/>
  <c r="G19" i="1"/>
  <c r="H19" i="1"/>
  <c r="I19" i="1"/>
  <c r="J19" i="1"/>
  <c r="K19" i="1"/>
  <c r="M19" i="1" s="1"/>
  <c r="L19" i="1"/>
  <c r="AY19" i="12" s="1"/>
  <c r="AI19" i="1"/>
  <c r="AK19" i="1" s="1"/>
  <c r="AJ19" i="1"/>
  <c r="C20" i="1"/>
  <c r="D20" i="1"/>
  <c r="E20" i="1"/>
  <c r="K20" i="1" s="1"/>
  <c r="F20" i="1"/>
  <c r="L20" i="1" s="1"/>
  <c r="AY20" i="12" s="1"/>
  <c r="G20" i="1"/>
  <c r="H20" i="1"/>
  <c r="I20" i="1"/>
  <c r="J20" i="1"/>
  <c r="AI20" i="1"/>
  <c r="AK20" i="1" s="1"/>
  <c r="AJ20" i="1"/>
  <c r="C21" i="1"/>
  <c r="D21" i="1"/>
  <c r="E21" i="1"/>
  <c r="K21" i="1" s="1"/>
  <c r="F21" i="1"/>
  <c r="L21" i="1" s="1"/>
  <c r="AY21" i="12" s="1"/>
  <c r="G21" i="1"/>
  <c r="H21" i="1"/>
  <c r="I21" i="1"/>
  <c r="J21" i="1"/>
  <c r="AI21" i="1"/>
  <c r="AJ21" i="1"/>
  <c r="AK21" i="1"/>
  <c r="C22" i="1"/>
  <c r="D22" i="1"/>
  <c r="E22" i="1"/>
  <c r="K22" i="1" s="1"/>
  <c r="F22" i="1"/>
  <c r="G22" i="1"/>
  <c r="H22" i="1"/>
  <c r="I22" i="1"/>
  <c r="J22" i="1"/>
  <c r="L22" i="1" s="1"/>
  <c r="AY22" i="12" s="1"/>
  <c r="AI22" i="1"/>
  <c r="AJ22" i="1"/>
  <c r="AK22" i="1"/>
  <c r="D23" i="1"/>
  <c r="AA23" i="1"/>
  <c r="AB23" i="1"/>
  <c r="AC23" i="1"/>
  <c r="AD23" i="1"/>
  <c r="AE23" i="1"/>
  <c r="AF23" i="1"/>
  <c r="AG23" i="1"/>
  <c r="AH23" i="1"/>
  <c r="AJ23" i="1"/>
  <c r="A26" i="1"/>
  <c r="A27" i="7" s="1"/>
  <c r="H18" i="18" l="1"/>
  <c r="H19" i="18"/>
  <c r="H17" i="18"/>
  <c r="C45" i="18"/>
  <c r="M20" i="1"/>
  <c r="AX20" i="12"/>
  <c r="AW20" i="12" s="1"/>
  <c r="AW13" i="12"/>
  <c r="AW7" i="12"/>
  <c r="AX17" i="12"/>
  <c r="AW17" i="12" s="1"/>
  <c r="M17" i="1"/>
  <c r="W16" i="7"/>
  <c r="L15" i="14"/>
  <c r="AA17" i="13"/>
  <c r="AC15" i="10"/>
  <c r="Z15" i="15"/>
  <c r="Q15" i="11"/>
  <c r="W16" i="8"/>
  <c r="AZ15" i="12"/>
  <c r="Y15" i="9"/>
  <c r="Q15" i="5"/>
  <c r="AX9" i="12"/>
  <c r="AW9" i="12" s="1"/>
  <c r="M9" i="1"/>
  <c r="W8" i="7"/>
  <c r="L7" i="14"/>
  <c r="AA9" i="13"/>
  <c r="AC7" i="10"/>
  <c r="Z7" i="15"/>
  <c r="Q7" i="11"/>
  <c r="W8" i="8"/>
  <c r="AZ7" i="12"/>
  <c r="Y7" i="9"/>
  <c r="Q7" i="5"/>
  <c r="G96" i="19"/>
  <c r="H27" i="19"/>
  <c r="M22" i="1"/>
  <c r="AX22" i="12"/>
  <c r="AW22" i="12" s="1"/>
  <c r="M14" i="1"/>
  <c r="AX14" i="12"/>
  <c r="AW14" i="12" s="1"/>
  <c r="K23" i="14"/>
  <c r="Y23" i="15"/>
  <c r="H14" i="19"/>
  <c r="C96" i="19"/>
  <c r="H22" i="19"/>
  <c r="H21" i="19"/>
  <c r="AW18" i="12"/>
  <c r="AW10" i="12"/>
  <c r="M12" i="1"/>
  <c r="AX12" i="12"/>
  <c r="M6" i="1"/>
  <c r="K23" i="1"/>
  <c r="AX6" i="12"/>
  <c r="AX16" i="12"/>
  <c r="AW16" i="12" s="1"/>
  <c r="M16" i="1"/>
  <c r="AW12" i="12"/>
  <c r="AX21" i="12"/>
  <c r="AW21" i="12" s="1"/>
  <c r="M21" i="1"/>
  <c r="AA21" i="13"/>
  <c r="AC19" i="10"/>
  <c r="Q19" i="11"/>
  <c r="W20" i="8"/>
  <c r="L19" i="14"/>
  <c r="Y19" i="9"/>
  <c r="Q19" i="5"/>
  <c r="Z19" i="15"/>
  <c r="W20" i="7"/>
  <c r="AZ19" i="12"/>
  <c r="AX13" i="12"/>
  <c r="M13" i="1"/>
  <c r="AA13" i="13"/>
  <c r="AC11" i="10"/>
  <c r="Q11" i="11"/>
  <c r="W12" i="8"/>
  <c r="L11" i="14"/>
  <c r="Y11" i="9"/>
  <c r="Q11" i="5"/>
  <c r="Z11" i="15"/>
  <c r="W12" i="7"/>
  <c r="AZ11" i="12"/>
  <c r="AY6" i="12"/>
  <c r="AY23" i="12" s="1"/>
  <c r="S11" i="2"/>
  <c r="M18" i="1"/>
  <c r="AX18" i="12"/>
  <c r="M10" i="1"/>
  <c r="AX10" i="12"/>
  <c r="AT11" i="2"/>
  <c r="AT10" i="2"/>
  <c r="H24" i="19"/>
  <c r="H20" i="19"/>
  <c r="AR11" i="2"/>
  <c r="A1" i="6"/>
  <c r="C1" i="12"/>
  <c r="AA1" i="12" s="1"/>
  <c r="Z11" i="13"/>
  <c r="Z25" i="13" s="1"/>
  <c r="Y8" i="13"/>
  <c r="Y25" i="13" s="1"/>
  <c r="H23" i="14"/>
  <c r="A1" i="14"/>
  <c r="C23" i="15"/>
  <c r="G14" i="17"/>
  <c r="G19" i="17" s="1"/>
  <c r="K8" i="1"/>
  <c r="AQ11" i="2"/>
  <c r="S9" i="2"/>
  <c r="A1" i="9"/>
  <c r="AU23" i="12"/>
  <c r="AX19" i="12"/>
  <c r="AW19" i="12" s="1"/>
  <c r="AX15" i="12"/>
  <c r="AW15" i="12" s="1"/>
  <c r="AX11" i="12"/>
  <c r="AW11" i="12" s="1"/>
  <c r="AX7" i="12"/>
  <c r="A1" i="13"/>
  <c r="H17" i="19"/>
  <c r="L8" i="1"/>
  <c r="AY8" i="12" s="1"/>
  <c r="T9" i="2"/>
  <c r="T11" i="2" s="1"/>
  <c r="AK7" i="1"/>
  <c r="B1" i="4"/>
  <c r="A1" i="8"/>
  <c r="A1" i="11"/>
  <c r="A1" i="18"/>
  <c r="J23" i="1"/>
  <c r="C11" i="2"/>
  <c r="A1" i="10"/>
  <c r="A1" i="5"/>
  <c r="A1" i="16"/>
  <c r="A1" i="17"/>
  <c r="Z16" i="15" l="1"/>
  <c r="AA18" i="13"/>
  <c r="AC16" i="10"/>
  <c r="Q16" i="5"/>
  <c r="L16" i="14"/>
  <c r="Q16" i="11"/>
  <c r="W17" i="8"/>
  <c r="Y16" i="9"/>
  <c r="AZ16" i="12"/>
  <c r="W17" i="7"/>
  <c r="Y17" i="9"/>
  <c r="Q17" i="11"/>
  <c r="W18" i="8"/>
  <c r="L17" i="14"/>
  <c r="W18" i="7"/>
  <c r="Q17" i="5"/>
  <c r="Z17" i="15"/>
  <c r="AA19" i="13"/>
  <c r="AZ17" i="12"/>
  <c r="AC17" i="10"/>
  <c r="W19" i="7"/>
  <c r="Z18" i="15"/>
  <c r="L18" i="14"/>
  <c r="AA20" i="13"/>
  <c r="AC18" i="10"/>
  <c r="Q18" i="11"/>
  <c r="W19" i="8"/>
  <c r="Y18" i="9"/>
  <c r="AZ18" i="12"/>
  <c r="Q18" i="5"/>
  <c r="H15" i="18"/>
  <c r="Q21" i="5"/>
  <c r="W22" i="7"/>
  <c r="L21" i="14"/>
  <c r="AA23" i="13"/>
  <c r="AC21" i="10"/>
  <c r="Q21" i="11"/>
  <c r="W22" i="8"/>
  <c r="Y21" i="9"/>
  <c r="Z21" i="15"/>
  <c r="AZ21" i="12"/>
  <c r="L23" i="1"/>
  <c r="G2" i="1"/>
  <c r="Q6" i="11"/>
  <c r="W7" i="8"/>
  <c r="Z6" i="15"/>
  <c r="Y6" i="9"/>
  <c r="L6" i="14"/>
  <c r="Q6" i="5"/>
  <c r="AC6" i="10"/>
  <c r="W7" i="7"/>
  <c r="AA8" i="13"/>
  <c r="AZ6" i="12"/>
  <c r="Q14" i="11"/>
  <c r="W15" i="8"/>
  <c r="AA16" i="13"/>
  <c r="Z14" i="15"/>
  <c r="Y14" i="9"/>
  <c r="L14" i="14"/>
  <c r="Q14" i="5"/>
  <c r="AC14" i="10"/>
  <c r="W15" i="7"/>
  <c r="AZ14" i="12"/>
  <c r="Y9" i="9"/>
  <c r="W10" i="8"/>
  <c r="L9" i="14"/>
  <c r="Q9" i="11"/>
  <c r="W10" i="7"/>
  <c r="Q9" i="5"/>
  <c r="Z9" i="15"/>
  <c r="AA11" i="13"/>
  <c r="AZ9" i="12"/>
  <c r="AC9" i="10"/>
  <c r="AW6" i="12"/>
  <c r="W11" i="7"/>
  <c r="Z10" i="15"/>
  <c r="L10" i="14"/>
  <c r="AA12" i="13"/>
  <c r="AC10" i="10"/>
  <c r="Q10" i="11"/>
  <c r="W11" i="8"/>
  <c r="Y10" i="9"/>
  <c r="Q10" i="5"/>
  <c r="AZ10" i="12"/>
  <c r="Q13" i="5"/>
  <c r="L13" i="14"/>
  <c r="AA15" i="13"/>
  <c r="AC13" i="10"/>
  <c r="W14" i="7"/>
  <c r="Q13" i="11"/>
  <c r="W14" i="8"/>
  <c r="Y13" i="9"/>
  <c r="Z13" i="15"/>
  <c r="AZ13" i="12"/>
  <c r="Z12" i="15"/>
  <c r="Y12" i="9"/>
  <c r="L12" i="14"/>
  <c r="W13" i="7"/>
  <c r="AA14" i="13"/>
  <c r="AC12" i="10"/>
  <c r="Q12" i="5"/>
  <c r="AZ12" i="12"/>
  <c r="Q12" i="11"/>
  <c r="W13" i="8"/>
  <c r="Q22" i="11"/>
  <c r="W23" i="8"/>
  <c r="Z22" i="15"/>
  <c r="Y22" i="9"/>
  <c r="L22" i="14"/>
  <c r="Q22" i="5"/>
  <c r="W23" i="7"/>
  <c r="AA24" i="13"/>
  <c r="AC22" i="10"/>
  <c r="AZ22" i="12"/>
  <c r="AX8" i="12"/>
  <c r="AW8" i="12" s="1"/>
  <c r="M8" i="1"/>
  <c r="Z20" i="15"/>
  <c r="L20" i="14"/>
  <c r="W21" i="7"/>
  <c r="AA22" i="13"/>
  <c r="AC20" i="10"/>
  <c r="Q20" i="5"/>
  <c r="Y20" i="9"/>
  <c r="AZ20" i="12"/>
  <c r="Q20" i="11"/>
  <c r="W21" i="8"/>
  <c r="AX23" i="12" l="1"/>
  <c r="AW23" i="12" s="1"/>
  <c r="Z8" i="15"/>
  <c r="AA10" i="13"/>
  <c r="AC8" i="10"/>
  <c r="Q8" i="5"/>
  <c r="L8" i="14"/>
  <c r="Q8" i="11"/>
  <c r="W9" i="8"/>
  <c r="Y8" i="9"/>
  <c r="AZ8" i="12"/>
  <c r="W9" i="7"/>
</calcChain>
</file>

<file path=xl/sharedStrings.xml><?xml version="1.0" encoding="utf-8"?>
<sst xmlns="http://schemas.openxmlformats.org/spreadsheetml/2006/main" count="1438" uniqueCount="685">
  <si>
    <t xml:space="preserve">(**) dato pari alla somma del personale a tempo pieno + in part-time fino al 50% + in part-time oltre il 50% </t>
  </si>
  <si>
    <t>(b) cfr." istruzioni generali e specifiche di comparto" e "glossario"</t>
  </si>
  <si>
    <t>(a) personale a tempo indeterminato al quale viene applicato un contratto di lavoro di tipo privatistico (es.:tipografico,chimico,edile,metalmeccanico,portierato, ecc.)</t>
  </si>
  <si>
    <t>TOTALE</t>
  </si>
  <si>
    <t>000096</t>
  </si>
  <si>
    <t>COLLABORATORE A T.D. ART. 90 TUEL</t>
  </si>
  <si>
    <t>000061</t>
  </si>
  <si>
    <t>CONTRATTISTI</t>
  </si>
  <si>
    <t>0OP000</t>
  </si>
  <si>
    <t>OPERATORI</t>
  </si>
  <si>
    <t>0OEESP</t>
  </si>
  <si>
    <t>OPERATORI ESPERTI</t>
  </si>
  <si>
    <t>0IR000</t>
  </si>
  <si>
    <t>ISTRUTTORI</t>
  </si>
  <si>
    <t>0FZEQF</t>
  </si>
  <si>
    <t>FUNZIONARI ED ELEVATA QUALIFICAZIONE</t>
  </si>
  <si>
    <t>0D0I96</t>
  </si>
  <si>
    <t>RESPONSABILE DEI SERVIZI O DEGLI UFFICI IN D.O</t>
  </si>
  <si>
    <t>0D0I95</t>
  </si>
  <si>
    <t xml:space="preserve">ALTE SPECIALIZZ. IN D.O. </t>
  </si>
  <si>
    <t>0D0165</t>
  </si>
  <si>
    <t>DIRIGENTE A TEMPO DETERMINATO IN D.O.</t>
  </si>
  <si>
    <t>0D0164</t>
  </si>
  <si>
    <t>DIRIGENTE A TEMPO INDETERMINATO</t>
  </si>
  <si>
    <t>0D0104</t>
  </si>
  <si>
    <t>SEGRETARIO GENERALE CCIAA</t>
  </si>
  <si>
    <t>0D0098</t>
  </si>
  <si>
    <t>DIRIGENTE A TEMPO DETERMINATO FUORI D.O.</t>
  </si>
  <si>
    <t>0D0095</t>
  </si>
  <si>
    <t>ALTE SPECIALIZZ. FUORI D.O.</t>
  </si>
  <si>
    <t>0D0097</t>
  </si>
  <si>
    <t>DIRETTORE  GENERALE</t>
  </si>
  <si>
    <t>0D0485</t>
  </si>
  <si>
    <t>SEGRETARIO C</t>
  </si>
  <si>
    <t>0D0103</t>
  </si>
  <si>
    <t>SEGRETARIO B</t>
  </si>
  <si>
    <t>0D0102</t>
  </si>
  <si>
    <t>SEGRETARIO A</t>
  </si>
  <si>
    <t>Donne</t>
  </si>
  <si>
    <t>Uomini</t>
  </si>
  <si>
    <t>In part-time
oltre il 50%</t>
  </si>
  <si>
    <t>In part-time
fino al 50%</t>
  </si>
  <si>
    <t>A tempo pieno</t>
  </si>
  <si>
    <t>Cod.</t>
  </si>
  <si>
    <t>qualifica / posiz.economica/profilo</t>
  </si>
  <si>
    <t>N U M E R O      D I     D I P E N D E N T I</t>
  </si>
  <si>
    <t>Totale</t>
  </si>
  <si>
    <t>Controllo con T4</t>
  </si>
  <si>
    <t>Controllo con T12</t>
  </si>
  <si>
    <t>Controllo con T1</t>
  </si>
  <si>
    <t>con 7 differenziali stipendiali</t>
  </si>
  <si>
    <t>con 6 differenziali stipendiali</t>
  </si>
  <si>
    <t>con 5 differenziali stipendiali</t>
  </si>
  <si>
    <t>con 4 differenziali stipendiali</t>
  </si>
  <si>
    <t>con 3 differenziali stipendiali</t>
  </si>
  <si>
    <t>con 2 differenziali stipendiali</t>
  </si>
  <si>
    <t>con 1 differenziale stipendiale</t>
  </si>
  <si>
    <t>senza differenziali stipendiali</t>
  </si>
  <si>
    <t>TOTALE
(Presenti al 31/12/2021)</t>
  </si>
  <si>
    <t>INCONGRUENZA 17</t>
  </si>
  <si>
    <t>SQUADRATURA 10</t>
  </si>
  <si>
    <t>N U M E R O   DI   D I P E N D E N T I</t>
  </si>
  <si>
    <t>cod.</t>
  </si>
  <si>
    <t>qualifica / posiz.economica / profilo</t>
  </si>
  <si>
    <t>(**) presenti al 31 dicembre anno corrente</t>
  </si>
  <si>
    <t>(*) dati su base annua</t>
  </si>
  <si>
    <t>PC</t>
  </si>
  <si>
    <t>PERSONALE CONTRATTISTA</t>
  </si>
  <si>
    <t>OP</t>
  </si>
  <si>
    <t>OE</t>
  </si>
  <si>
    <t>IR</t>
  </si>
  <si>
    <t>EQ</t>
  </si>
  <si>
    <t>Personale soggetto a reperibilità (**)</t>
  </si>
  <si>
    <t>Personale soggetto a turnazione (**)</t>
  </si>
  <si>
    <t>Coworking (**)</t>
  </si>
  <si>
    <t>Telelavoro (**)</t>
  </si>
  <si>
    <t>Lavoro Agile (**)</t>
  </si>
  <si>
    <t>Personale soggetto a reperibilità (**) Personale indicato in T1</t>
  </si>
  <si>
    <t>Personale soggetto a turnazione (**) Personale indicato in T1</t>
  </si>
  <si>
    <t>Coworking (**)
Personale indicato in T1</t>
  </si>
  <si>
    <t>Telelavoro (**)
Personale indicato in T1</t>
  </si>
  <si>
    <t>Smart working (**)
Personale indicato in T1</t>
  </si>
  <si>
    <t>CATEGORIA</t>
  </si>
  <si>
    <t>Il personale a Tempo determinato è cessato il 31/12?</t>
  </si>
  <si>
    <t>LSU/LPU/ASU(*)</t>
  </si>
  <si>
    <t>Contratti di somministrazione
(ex Interinale) (*)</t>
  </si>
  <si>
    <t>Formazione lavoro (*)</t>
  </si>
  <si>
    <t>A tempo determinato (*)</t>
  </si>
  <si>
    <t>N U M E R O   D I   D I P E N D E N T I</t>
  </si>
  <si>
    <t>No</t>
  </si>
  <si>
    <t>Si</t>
  </si>
  <si>
    <t>TOTALE Tempo determinato</t>
  </si>
  <si>
    <t>Personale con contratti di collaborazioni professionali</t>
  </si>
  <si>
    <t>XX</t>
  </si>
  <si>
    <t>D</t>
  </si>
  <si>
    <t>U</t>
  </si>
  <si>
    <t>Uomo / Donna</t>
  </si>
  <si>
    <t>Oltre i 3 anni</t>
  </si>
  <si>
    <t>Da 2 a 3 anni</t>
  </si>
  <si>
    <t>Da 1 a 2 anni</t>
  </si>
  <si>
    <t>Fino a 1 anno</t>
  </si>
  <si>
    <t>Anzianità di servizio maturata al 31/12, anche in modo non continuativo, nell'attuale o in altre amministrazioni</t>
  </si>
  <si>
    <t>(**) Personale comandato e fuori ruolo da altre Amministrazioni</t>
  </si>
  <si>
    <t>(*) Personale comandato e fuori ruolo verso altre Amministrazioni</t>
  </si>
  <si>
    <t>(sono evidenziate quelle valorizzate nella T1)</t>
  </si>
  <si>
    <t>CONVENZIONI</t>
  </si>
  <si>
    <t>FUORI RUOLO</t>
  </si>
  <si>
    <t xml:space="preserve">COMANDATI / DISTACCATI </t>
  </si>
  <si>
    <t>PERSONALE IN ASPETTATIVA</t>
  </si>
  <si>
    <t>qualifica/posizione economica/profilo</t>
  </si>
  <si>
    <t>PERSONALE ESTERNO ( ** )</t>
  </si>
  <si>
    <t>PERSONALE DELL'AMMINISTRAZIONE (* )</t>
  </si>
  <si>
    <t>TOTALE ENTRATI</t>
  </si>
  <si>
    <t xml:space="preserve">TOTALE
USCITI
</t>
  </si>
  <si>
    <t xml:space="preserve">Codice
</t>
  </si>
  <si>
    <t xml:space="preserve">USCITI da: 
qualifica/posizione economica/profilo
</t>
  </si>
  <si>
    <t>ENTRATI in: qualifica/posizione economica/profilo</t>
  </si>
  <si>
    <t>N. di dipendenti a cui nel corso dell'anno è stato attribuito un nuovo differenziale stipendiale / economico di professionalità:</t>
  </si>
  <si>
    <t>C99</t>
  </si>
  <si>
    <t>C28</t>
  </si>
  <si>
    <t>C25</t>
  </si>
  <si>
    <t>C21</t>
  </si>
  <si>
    <t>C19</t>
  </si>
  <si>
    <t>C18</t>
  </si>
  <si>
    <t>C17</t>
  </si>
  <si>
    <t>C03</t>
  </si>
  <si>
    <t>C01</t>
  </si>
  <si>
    <t>Altre cause</t>
  </si>
  <si>
    <t>Dimissioni senza diritto a pensione</t>
  </si>
  <si>
    <t>Licenziamenti disposti dall’ente</t>
  </si>
  <si>
    <t>Risoluz. rapporto di lavoro</t>
  </si>
  <si>
    <t>Passaggi ad altra Amministrazione di altro comparto (*)</t>
  </si>
  <si>
    <t>Passaggi ad altra Amministrazione dello stesso comparto (*)</t>
  </si>
  <si>
    <t>Passaggi per esternalizzazioni (*)</t>
  </si>
  <si>
    <t>Dimissioni con diritto a pensione</t>
  </si>
  <si>
    <t>Collocamento a riposo per limiti di età</t>
  </si>
  <si>
    <t xml:space="preserve">(*) Escluso il personale comandato e quello fuori ruolo </t>
  </si>
  <si>
    <t>A41</t>
  </si>
  <si>
    <t>A35</t>
  </si>
  <si>
    <t>A31</t>
  </si>
  <si>
    <t>A30</t>
  </si>
  <si>
    <t>A29</t>
  </si>
  <si>
    <t>A28</t>
  </si>
  <si>
    <t>A27</t>
  </si>
  <si>
    <t>A24</t>
  </si>
  <si>
    <t>A23</t>
  </si>
  <si>
    <t>Personale stabilizzato ex  art. 20 D.Lgs.75/2017</t>
  </si>
  <si>
    <t>Personale stabilizzato ex Art. 35, c.3-Bis, DLGS 165/01</t>
  </si>
  <si>
    <t>Passaggi da altra Amministrazione di altro comparto (*)</t>
  </si>
  <si>
    <t>Passaggi da altra Amministrazione dello stesso comparto (*)</t>
  </si>
  <si>
    <t xml:space="preserve">Assunzione per chiamata numerica (L. 68/99 - categorie protette) </t>
  </si>
  <si>
    <t xml:space="preserve">Assunzione per chiamata diretta (L. 68/99 - categorie protette) </t>
  </si>
  <si>
    <t>Personale stabilizzato da LSU</t>
  </si>
  <si>
    <t>Nomina da concorso</t>
  </si>
  <si>
    <t>qualifica/posiz. economica/profilo</t>
  </si>
  <si>
    <t xml:space="preserve">N U M E R O   D I   D I P E N D E N T I </t>
  </si>
  <si>
    <t>44 e oltre</t>
  </si>
  <si>
    <t>tra 41 e 43 anni</t>
  </si>
  <si>
    <t>tra 36 e 40 anni</t>
  </si>
  <si>
    <t>tra 31 e 35 anni</t>
  </si>
  <si>
    <t>tra 26 e 30 anni</t>
  </si>
  <si>
    <t>tra 21 e 25 anni</t>
  </si>
  <si>
    <t>tra 16 e 20 anni</t>
  </si>
  <si>
    <t xml:space="preserve"> tra 11 e 15 anni</t>
  </si>
  <si>
    <t>tra 6 e 10 anni</t>
  </si>
  <si>
    <t>tra 0 e 5 anni</t>
  </si>
  <si>
    <t>Qualifica/Posiz.economica/Profilo</t>
  </si>
  <si>
    <t>68 e oltre</t>
  </si>
  <si>
    <t>tra 65 e 67 anni</t>
  </si>
  <si>
    <t>tra 60 e 64 anni</t>
  </si>
  <si>
    <t>tra 55 e 59 anni</t>
  </si>
  <si>
    <t>tra 50 e 54 anni</t>
  </si>
  <si>
    <t>tra 45 e 49 anni</t>
  </si>
  <si>
    <t>tra 40 e 44 anni</t>
  </si>
  <si>
    <t>tra 35 e 39 anni</t>
  </si>
  <si>
    <t xml:space="preserve"> tra 30 e 34 anni</t>
  </si>
  <si>
    <t>tra 25 e 29 anni</t>
  </si>
  <si>
    <t>tra 20 e 24 anni</t>
  </si>
  <si>
    <t>fino a 19 anni</t>
  </si>
  <si>
    <t>qualifica/posiz.economica/profilo</t>
  </si>
  <si>
    <t xml:space="preserve">N U M E R O   D I   D I P E N D E N T I  </t>
  </si>
  <si>
    <t>ALTRI TITOLI
POST LAUREA</t>
  </si>
  <si>
    <t>SPECIALIZZAZIONE
POST LAUREA/ DOTTORATO DI RICERCA</t>
  </si>
  <si>
    <t>LAUREA</t>
  </si>
  <si>
    <t>LAUREA BREVE</t>
  </si>
  <si>
    <t>LIC. MEDIA SUPERIORE</t>
  </si>
  <si>
    <t>FINO ALLA SCUOLA DELL'OBBLIGO</t>
  </si>
  <si>
    <t>TOTALE del personale da distribuire</t>
  </si>
  <si>
    <t>PROVINCIA AUTONOMA BOLZANO</t>
  </si>
  <si>
    <t>PROVINCIA AUTONOMA TRENTO</t>
  </si>
  <si>
    <t>VENETO</t>
  </si>
  <si>
    <t>VALLE D'AOSTA</t>
  </si>
  <si>
    <t>UMBRIA</t>
  </si>
  <si>
    <t>TOSCANA</t>
  </si>
  <si>
    <t>SICILIA</t>
  </si>
  <si>
    <t>SARDEGNA</t>
  </si>
  <si>
    <t>PUGLIA</t>
  </si>
  <si>
    <t>PIEMONTE</t>
  </si>
  <si>
    <t>MOLISE</t>
  </si>
  <si>
    <t>MARCHE</t>
  </si>
  <si>
    <t>LOMBARDIA</t>
  </si>
  <si>
    <t>LIGURIA</t>
  </si>
  <si>
    <t>LAZIO</t>
  </si>
  <si>
    <t>FRIULI VENEZIA GIULIA</t>
  </si>
  <si>
    <t>EMILIA ROMAGNA</t>
  </si>
  <si>
    <t>CAMPANIA</t>
  </si>
  <si>
    <t>CALABRIA</t>
  </si>
  <si>
    <t>BASILICATA</t>
  </si>
  <si>
    <t>ABRUZZO</t>
  </si>
  <si>
    <t>ESTERO</t>
  </si>
  <si>
    <t>ATTENZIONE: non compilare in caso in cui l'ente non è tenuto all'invio</t>
  </si>
  <si>
    <t>N. gg</t>
  </si>
  <si>
    <t>Z02</t>
  </si>
  <si>
    <t>Z01</t>
  </si>
  <si>
    <t>SS2</t>
  </si>
  <si>
    <t>SC1</t>
  </si>
  <si>
    <t>PR6</t>
  </si>
  <si>
    <t>PR5</t>
  </si>
  <si>
    <t>PR4</t>
  </si>
  <si>
    <t>O10</t>
  </si>
  <si>
    <t>M06</t>
  </si>
  <si>
    <t>M05</t>
  </si>
  <si>
    <t>F00</t>
  </si>
  <si>
    <t>LAVORO A DISTANZA</t>
  </si>
  <si>
    <t>FORMAZIONE</t>
  </si>
  <si>
    <t>ALTRE ASSENZE NON RETRIBUITE</t>
  </si>
  <si>
    <t>SCIOPERO</t>
  </si>
  <si>
    <t>ALTRI PERMESSI ED ASSENZE RETRIBUITE</t>
  </si>
  <si>
    <t>ASS.RETRIB.:MATERNITA',CONGEDO PARENT.,MALATTIA FIGLIO</t>
  </si>
  <si>
    <t>LEGGE 104/92</t>
  </si>
  <si>
    <t>CONGEDI RETRIBUITI AI SENSI DELL'ART.42,C.5, DLGS 151/2001</t>
  </si>
  <si>
    <t>ASSENZE PER MALATTIA RETRIBUITE 
NON
SOGGETTE A TRATTENUTA</t>
  </si>
  <si>
    <t>ASSENZE PER MALATTIA RETRIBUITE
SOGGETTE A TRATTENUTA</t>
  </si>
  <si>
    <t>FERIE</t>
  </si>
  <si>
    <t>N U M E R O   G I O R N I   D I   A S S E N Z A</t>
  </si>
  <si>
    <t>no</t>
  </si>
  <si>
    <t>si</t>
  </si>
  <si>
    <t>Progressioni</t>
  </si>
  <si>
    <t>RIA</t>
  </si>
  <si>
    <t xml:space="preserve"> </t>
  </si>
  <si>
    <t>A070</t>
  </si>
  <si>
    <t>A045</t>
  </si>
  <si>
    <t>A035</t>
  </si>
  <si>
    <t>A034</t>
  </si>
  <si>
    <t>A033</t>
  </si>
  <si>
    <t>A031</t>
  </si>
  <si>
    <t>A015</t>
  </si>
  <si>
    <t>M000</t>
  </si>
  <si>
    <r>
      <rPr>
        <b/>
        <sz val="8"/>
        <color indexed="10"/>
        <rFont val="Arial"/>
        <family val="2"/>
      </rPr>
      <t xml:space="preserve">Incongruenza
17
</t>
    </r>
    <r>
      <rPr>
        <b/>
        <sz val="8"/>
        <rFont val="Arial"/>
        <family val="2"/>
      </rPr>
      <t xml:space="preserve">
Controllare RIA e Progressione per scatti</t>
    </r>
  </si>
  <si>
    <t xml:space="preserve">Numero
Inc.
</t>
  </si>
  <si>
    <t>RECUPERI DERIVANTI DA ASSENZE, RITARDI, ECC.</t>
  </si>
  <si>
    <t>ARRETRATI  ANNI PRECEDENTI</t>
  </si>
  <si>
    <t>TREDICESIMA MENSILITA'</t>
  </si>
  <si>
    <t>DIFFERENZIALE STIPENDIALE/ECONOMICO DI PROFESSIONALITÀ</t>
  </si>
  <si>
    <t>DIFFERENZIALE STIPENDIALE MATURATO</t>
  </si>
  <si>
    <t>R.I.A.</t>
  </si>
  <si>
    <t>STIPENDIO</t>
  </si>
  <si>
    <t>NUMERO DI MENSILITA' (**)</t>
  </si>
  <si>
    <t>TREDICESIMA MENSILiTA'</t>
  </si>
  <si>
    <t>V O C I   D I   S P E S A</t>
  </si>
  <si>
    <t>AP</t>
  </si>
  <si>
    <t>ND</t>
  </si>
  <si>
    <t>NF</t>
  </si>
  <si>
    <t>SC</t>
  </si>
  <si>
    <t>T101</t>
  </si>
  <si>
    <t>S999</t>
  </si>
  <si>
    <t>S998</t>
  </si>
  <si>
    <t>S771</t>
  </si>
  <si>
    <t>S761</t>
  </si>
  <si>
    <t>S750</t>
  </si>
  <si>
    <t>S740</t>
  </si>
  <si>
    <t>S720</t>
  </si>
  <si>
    <t>S630</t>
  </si>
  <si>
    <t>S615</t>
  </si>
  <si>
    <t>S710</t>
  </si>
  <si>
    <t>S604</t>
  </si>
  <si>
    <t>S190</t>
  </si>
  <si>
    <t>I424</t>
  </si>
  <si>
    <t>I418</t>
  </si>
  <si>
    <t>I223</t>
  </si>
  <si>
    <t>I222</t>
  </si>
  <si>
    <t>I212</t>
  </si>
  <si>
    <t>I207</t>
  </si>
  <si>
    <t>I143</t>
  </si>
  <si>
    <t>I125</t>
  </si>
  <si>
    <t>I422</t>
  </si>
  <si>
    <t>MACRO CATEGO RIA</t>
  </si>
  <si>
    <t xml:space="preserve">TOTALE </t>
  </si>
  <si>
    <t>STRAORDINARIO</t>
  </si>
  <si>
    <t>ALTRE SPESE ACCESSORIE ED INDENNITA' VARIE</t>
  </si>
  <si>
    <t>ARRETRATI ANNI PRECEDENTI</t>
  </si>
  <si>
    <t>INDENNITA' DI FUNZIONE</t>
  </si>
  <si>
    <t>COMPETENZE PERSONALE COMANDATO/DISTACCATO PRESSO L'AMM.NE</t>
  </si>
  <si>
    <t>ONORARI AVVOCATI</t>
  </si>
  <si>
    <t>DIRITTI DI ROGITO E INDENNITÀ DI SCAVALCO</t>
  </si>
  <si>
    <t>INCENTIVI PER FUNZIONI TECNICHE</t>
  </si>
  <si>
    <t xml:space="preserve">COMPENSI PRODUTTIVITA' </t>
  </si>
  <si>
    <t>FONDO SPECIF. RESPONSAB.</t>
  </si>
  <si>
    <t>COMPENSO AGGIUNTIVO AL SEGR. COMUNALE QUALE DIR. GENERALE</t>
  </si>
  <si>
    <t>COMPENSI ONERI RISCHI E DISAGI</t>
  </si>
  <si>
    <t>INDENNITA' DI STAFF/COLLABORAZIONE</t>
  </si>
  <si>
    <t>INDENNITA' ART.42, COMMA 5-TER, D.LGS. 151/2001</t>
  </si>
  <si>
    <t>ASSEGNO AD PERSONAM</t>
  </si>
  <si>
    <t>RETRIBUZIONE AGGIUNTIVA PER SEDI CONVENZIONATE</t>
  </si>
  <si>
    <t>INDENNITA DI COMPARTO</t>
  </si>
  <si>
    <t>RETRIBUZIONE DI RISULTATO</t>
  </si>
  <si>
    <t>RETRIBUZIONE DI POSIZIONE</t>
  </si>
  <si>
    <t>PERSONALE SCOLASTICO</t>
  </si>
  <si>
    <t>IND. DI VIGILANZA</t>
  </si>
  <si>
    <t>IND. DI VACANZA CONTRATTUALE</t>
  </si>
  <si>
    <t>INCENTIVI ALLA PROGETTAZIONE EX LEGGE MERLONI</t>
  </si>
  <si>
    <t>(***) campo riservato all'inserimento delle informazioni di dettaglio (nome Istituzione ed importo) riguardanti i rimborsi ricevuti (P090, P098, P099). Eventuali note su altre voci di spesa dovranno essere immesse nel campo "note e chiarimenti" della SI_1</t>
  </si>
  <si>
    <t>(**) campo riservato all'inserimento delle informazioni di dettaglio (nome Istituzione ed importo) riguardanti i rimborsi effettuati (P071, P074). Eventuali note su altre voci di spesa dovranno essere immesse nel campo "note e chiarimenti" della SI_1</t>
  </si>
  <si>
    <t>(*)  gli importi vanno indicati in EURO, senza cifre decimali (cfr. circolare: "istruzioni generali e specifiche di comparto")</t>
  </si>
  <si>
    <t>NOTE: Elenco Istituzioni ed importi dei rimborsi ricevuti (***)</t>
  </si>
  <si>
    <t>NOTE: Elenco Istituzioni ed importi dei rimborsi effettuati (**)</t>
  </si>
  <si>
    <t>P099</t>
  </si>
  <si>
    <t>ALTRI RIMBORSI RICEVUTI DALLE AMMINISTRAZIONI (-)</t>
  </si>
  <si>
    <t>P090</t>
  </si>
  <si>
    <t>RIMBORSI RICEVUTI PER PERS. COMAND./FUORI RUOLO/IN CONV. (-)</t>
  </si>
  <si>
    <t>P098</t>
  </si>
  <si>
    <t>SOMME RICEVUTE DA U.E. E/O PRIVATI (-)</t>
  </si>
  <si>
    <t>P074</t>
  </si>
  <si>
    <t>ALTRE SOMME RIMBORSATE ALLE AMMINISTRAZIONI</t>
  </si>
  <si>
    <t>P071</t>
  </si>
  <si>
    <t>SOMME RIMBORSATE PER PERSONALE COMAND./FUORI RUOLO/IN CONV.</t>
  </si>
  <si>
    <t>P065</t>
  </si>
  <si>
    <t>COMPENSI PER PERSONALE ADDETTO AI LAVORI SOCIALMENTE UTILI</t>
  </si>
  <si>
    <t>P062</t>
  </si>
  <si>
    <t>ONERI PER I CONTRATTI DI SOMMINISTRAZIONE(INTERINALI)</t>
  </si>
  <si>
    <r>
      <rPr>
        <b/>
        <sz val="7"/>
        <rFont val="Helv"/>
      </rPr>
      <t>IRAP</t>
    </r>
    <r>
      <rPr>
        <sz val="7"/>
        <rFont val="Helv"/>
      </rPr>
      <t xml:space="preserve">
</t>
    </r>
    <r>
      <rPr>
        <b/>
        <sz val="7"/>
        <rFont val="Helv"/>
      </rPr>
      <t>Commerciale</t>
    </r>
  </si>
  <si>
    <t>P061</t>
  </si>
  <si>
    <t>IRAP</t>
  </si>
  <si>
    <t>P058</t>
  </si>
  <si>
    <t>QUOTE ANNUE ACCANTONAMENTO TFR O ALTRA IND. FINE SERVIZIO</t>
  </si>
  <si>
    <t>P055</t>
  </si>
  <si>
    <t>CONTRIBUTI A CARICO DELL'AMM.NE SU COMP. FISSE E ACCESSORIE</t>
  </si>
  <si>
    <t>P035</t>
  </si>
  <si>
    <t>CONTRIBUTI A CARICO DELL'AMM.NE PER FONDI PREV. COMPLEMENTARE</t>
  </si>
  <si>
    <t>P030</t>
  </si>
  <si>
    <t>INDENNITA' DI MISSIONE E TRASFERIMENTO</t>
  </si>
  <si>
    <t>P016</t>
  </si>
  <si>
    <t>RETRIBUZIONI PERSONALE CON CONTRATTO DI FORMAZIONE E LAVORO</t>
  </si>
  <si>
    <t>P015</t>
  </si>
  <si>
    <t>RETRIBUZIONI PERSONALE  A TEMPO DETERMINATO</t>
  </si>
  <si>
    <t>L110</t>
  </si>
  <si>
    <t>ALTRE SPESE</t>
  </si>
  <si>
    <t>L115</t>
  </si>
  <si>
    <t>CONTRATTI PER RESA SERVIZI/ADEMPIMENTI OBBLIGATORI PER LEGGE</t>
  </si>
  <si>
    <t>L112</t>
  </si>
  <si>
    <t>INCARICHI DI STUDIO/RICERCA/CONSULENZA</t>
  </si>
  <si>
    <t>L111</t>
  </si>
  <si>
    <t>CONTRATTI DI COLLABORAZIONE PROFESSIONALE</t>
  </si>
  <si>
    <t>L107</t>
  </si>
  <si>
    <t>COPERTURE ASSICURATIVE</t>
  </si>
  <si>
    <t>L105</t>
  </si>
  <si>
    <t>SOMME CORRISPOSTE AD AGENZIA DI SOMMINISTRAZIONE(INTERINALI)</t>
  </si>
  <si>
    <t>L100</t>
  </si>
  <si>
    <t>EQUO INDENNIZZO AL PERSONALE</t>
  </si>
  <si>
    <t>L090</t>
  </si>
  <si>
    <t>BENESSERE DEL PERSONALE</t>
  </si>
  <si>
    <t>L020</t>
  </si>
  <si>
    <t>FORMAZIONE DEL PERSONALE</t>
  </si>
  <si>
    <t>L011</t>
  </si>
  <si>
    <t>EROGAZIONE BUONI PASTO</t>
  </si>
  <si>
    <t>L010</t>
  </si>
  <si>
    <t xml:space="preserve">GESTIONE MENSE </t>
  </si>
  <si>
    <t>L005</t>
  </si>
  <si>
    <t>ASSEGNI PER IL NUCLEO FAMILIARE</t>
  </si>
  <si>
    <t>Importo</t>
  </si>
  <si>
    <t>Codice</t>
  </si>
  <si>
    <t>DESCRIZIONE</t>
  </si>
  <si>
    <r>
      <rPr>
        <vertAlign val="superscript"/>
        <sz val="9"/>
        <rFont val="Arial"/>
        <family val="2"/>
      </rPr>
      <t>(6)</t>
    </r>
    <r>
      <rPr>
        <vertAlign val="superscript"/>
        <sz val="8"/>
        <rFont val="Arial"/>
        <family val="2"/>
      </rPr>
      <t xml:space="preserve"> </t>
    </r>
    <r>
      <rPr>
        <sz val="8"/>
        <rFont val="Arial"/>
        <family val="2"/>
      </rPr>
      <t>Ad esclusione del compenso aggiuntivo di cui all'art. 64 del Ccnl 2019-21 erogato a titolo di risultato per l'incarico ad interim negli enti con Dirigenza, Cfr.</t>
    </r>
    <r>
      <rPr>
        <i/>
        <sz val="8"/>
        <rFont val="Arial"/>
        <family val="2"/>
      </rPr>
      <t xml:space="preserve"> supra</t>
    </r>
    <r>
      <rPr>
        <sz val="8"/>
        <rFont val="Arial"/>
        <family val="2"/>
      </rPr>
      <t xml:space="preserve"> nota 2.</t>
    </r>
  </si>
  <si>
    <r>
      <rPr>
        <vertAlign val="superscript"/>
        <sz val="9"/>
        <rFont val="Arial"/>
        <family val="2"/>
      </rPr>
      <t>(5)</t>
    </r>
    <r>
      <rPr>
        <vertAlign val="superscript"/>
        <sz val="8"/>
        <rFont val="Arial"/>
        <family val="2"/>
      </rPr>
      <t xml:space="preserve"> </t>
    </r>
    <r>
      <rPr>
        <sz val="8"/>
        <rFont val="Arial"/>
        <family val="2"/>
      </rPr>
      <t>Secondo le indicazioni dell'art.38, comma 5, Ccnl 2022-24, già art. 60, comma 5, CCNL 2019-21.</t>
    </r>
  </si>
  <si>
    <r>
      <rPr>
        <vertAlign val="superscript"/>
        <sz val="9"/>
        <rFont val="Arial"/>
        <family val="2"/>
      </rPr>
      <t>(4)</t>
    </r>
    <r>
      <rPr>
        <vertAlign val="superscript"/>
        <sz val="8"/>
        <rFont val="Arial"/>
        <family val="2"/>
      </rPr>
      <t xml:space="preserve"> </t>
    </r>
    <r>
      <rPr>
        <sz val="8"/>
        <rFont val="Arial"/>
        <family val="2"/>
      </rPr>
      <t>Art. 61, comma 3, Ccnl 2019-21: indicare l'eventuale incremento, in deroga al limite 2016.</t>
    </r>
  </si>
  <si>
    <t xml:space="preserve">      Il tutto va suddiviso pro-quota in caso di segreteria convenzionata.</t>
  </si>
  <si>
    <t xml:space="preserve">      in deroga al limite di cui all’articolo 23, comma 2, del D.lgs. n. 75/2017, fino a un massimo del 5% calcolato sul valore della retribuzione di posizione in base all’art. art. 58 del CCNL 2019-21 e sul valore della retribuzione di risultato calcolata in base ai contratti collettivi vigenti.</t>
  </si>
  <si>
    <r>
      <rPr>
        <vertAlign val="superscript"/>
        <sz val="9"/>
        <rFont val="Arial"/>
        <family val="2"/>
      </rPr>
      <t>(3)</t>
    </r>
    <r>
      <rPr>
        <vertAlign val="superscript"/>
        <sz val="8"/>
        <rFont val="Arial"/>
        <family val="2"/>
      </rPr>
      <t xml:space="preserve"> </t>
    </r>
    <r>
      <rPr>
        <sz val="8"/>
        <rFont val="Arial"/>
        <family val="2"/>
      </rPr>
      <t xml:space="preserve">Art. 8, c. 3, secondo periodo, DL n. 13/2023: per gli impegni derivanti dall’attuazione dei progetti del PNRR, gli enti locali che soddisfano i requisiti di cui al comma 4, possono incrementare le risorse accessorie del segretario comunale e provinciale, </t>
    </r>
  </si>
  <si>
    <t xml:space="preserve">      compenso aggiuntivo a titolo di risultato di cui all'art. 64 del Ccnl 2019-21, da indicarsi nell'apposita voce degli utilizzi del fondo dei Dirigenti in T15(2). </t>
  </si>
  <si>
    <r>
      <rPr>
        <vertAlign val="superscript"/>
        <sz val="9"/>
        <rFont val="Arial"/>
        <family val="2"/>
      </rPr>
      <t>(2)</t>
    </r>
    <r>
      <rPr>
        <sz val="8"/>
        <rFont val="Arial"/>
        <family val="2"/>
      </rPr>
      <t xml:space="preserve"> Riportare le voci retributive oggetto di rilevazione come indicate in Circolare nel Cap. 6, Tab. 15, sez. Segretario comunale e provinciale, ad esclusione di quelle da indicarsi separatamente nelle successive voci e ad esclusione dell'eventuale </t>
    </r>
  </si>
  <si>
    <r>
      <rPr>
        <vertAlign val="superscript"/>
        <sz val="9"/>
        <rFont val="Arial"/>
        <family val="2"/>
      </rPr>
      <t>(1)</t>
    </r>
    <r>
      <rPr>
        <sz val="8"/>
        <rFont val="Arial"/>
        <family val="2"/>
      </rPr>
      <t xml:space="preserve"> Tutti gli importi vanno indicati in euro e al netto degli oneri sociali (contributi ed IRAP) a carico del datore di lavoro.</t>
    </r>
  </si>
  <si>
    <t>TOTALE GENERALE IMPIEGHI EROGATI</t>
  </si>
  <si>
    <t>TOTALE GENERALE RISORSE</t>
  </si>
  <si>
    <t>Totale Segretario Com.le e Prov.le (bilancio)</t>
  </si>
  <si>
    <t>###</t>
  </si>
  <si>
    <t>Totale Risorse a carico del Bilancio</t>
  </si>
  <si>
    <t>F20M</t>
  </si>
  <si>
    <t>(eventuali) Quote a rimborso ex art 43 c 2 Ccnl 16-5-01</t>
  </si>
  <si>
    <t>F33U</t>
  </si>
  <si>
    <t>Art 1 c 121 L 207/2024 - Increm 0,22% m.s. 2021 dal 1.1.2025</t>
  </si>
  <si>
    <t>Totale Destinazioni erogate per prestazioni rese nell'anno di riferimento</t>
  </si>
  <si>
    <t>F24P</t>
  </si>
  <si>
    <t>Art 45 DLgs 36/2023 - Incentivi alle funzioni tecniche</t>
  </si>
  <si>
    <t>U22I</t>
  </si>
  <si>
    <t>Incentivi funzioni tecniche</t>
  </si>
  <si>
    <t>F24T</t>
  </si>
  <si>
    <r>
      <t>Art 1 c 604 L 234/2021 - Increm 0,22% m.s. 2018 dal 1.1.2022</t>
    </r>
    <r>
      <rPr>
        <vertAlign val="superscript"/>
        <sz val="8"/>
        <rFont val="Arial"/>
        <family val="2"/>
      </rPr>
      <t xml:space="preserve"> (4)</t>
    </r>
    <r>
      <rPr>
        <sz val="8"/>
        <rFont val="Arial"/>
        <family val="2"/>
      </rPr>
      <t xml:space="preserve"> </t>
    </r>
  </si>
  <si>
    <t>U449</t>
  </si>
  <si>
    <r>
      <t xml:space="preserve">Retribuzione di risultato </t>
    </r>
    <r>
      <rPr>
        <vertAlign val="superscript"/>
        <sz val="8"/>
        <rFont val="Arial"/>
        <family val="2"/>
      </rPr>
      <t>(6)</t>
    </r>
  </si>
  <si>
    <t>F33T</t>
  </si>
  <si>
    <t>Art 40 c1 Ccnl 22-24 - Incremento 0,80% m.s. 2021</t>
  </si>
  <si>
    <t>U07Z</t>
  </si>
  <si>
    <r>
      <t xml:space="preserve">Galleggiamento funzione dirigenziale o E.Q. più elevata </t>
    </r>
    <r>
      <rPr>
        <vertAlign val="superscript"/>
        <sz val="8"/>
        <rFont val="Arial"/>
        <family val="2"/>
      </rPr>
      <t>(5)</t>
    </r>
  </si>
  <si>
    <t>F24K</t>
  </si>
  <si>
    <r>
      <t>Incremento per l’attuazione dei progetti PNRR </t>
    </r>
    <r>
      <rPr>
        <vertAlign val="superscript"/>
        <sz val="8"/>
        <rFont val="Arial"/>
        <family val="2"/>
      </rPr>
      <t>(3)</t>
    </r>
  </si>
  <si>
    <t>SQUADRATURA 8</t>
  </si>
  <si>
    <t>U448</t>
  </si>
  <si>
    <t>Retribuzione di posizione</t>
  </si>
  <si>
    <t>F18J</t>
  </si>
  <si>
    <r>
      <t>Ris tratt access Segret Com.le e Prov.le anno di rilevazione</t>
    </r>
    <r>
      <rPr>
        <vertAlign val="superscript"/>
        <sz val="8"/>
        <rFont val="Arial"/>
        <family val="2"/>
      </rPr>
      <t xml:space="preserve"> (2)</t>
    </r>
  </si>
  <si>
    <t>Dato</t>
  </si>
  <si>
    <t>Voce</t>
  </si>
  <si>
    <t>Natura</t>
  </si>
  <si>
    <t>Fondo</t>
  </si>
  <si>
    <t>Non operativa</t>
  </si>
  <si>
    <t>Destinazioni erogate per prestazioni rese nell'anno di riferimento</t>
  </si>
  <si>
    <t>Risorse a carico del bilancio</t>
  </si>
  <si>
    <t>Impeghi / Importi erogati</t>
  </si>
  <si>
    <t>Risorse / Costituzione del fondo</t>
  </si>
  <si>
    <t>INCONGRUENZA 9</t>
  </si>
  <si>
    <t>Segretario comunale e provinciale (bilancio)</t>
  </si>
  <si>
    <t>IMPORTI</t>
  </si>
  <si>
    <t>CODICE</t>
  </si>
  <si>
    <t>SQUADRATURA 9</t>
  </si>
  <si>
    <r>
      <t>Destinazione fondi per il trattamento accessorio</t>
    </r>
    <r>
      <rPr>
        <sz val="10"/>
        <rFont val="Arial"/>
        <family val="2"/>
      </rPr>
      <t xml:space="preserve"> </t>
    </r>
    <r>
      <rPr>
        <vertAlign val="superscript"/>
        <sz val="10"/>
        <rFont val="Arial"/>
        <family val="2"/>
      </rPr>
      <t>(1)</t>
    </r>
  </si>
  <si>
    <r>
      <t>Costituzione fondi per il trattamento accessorio</t>
    </r>
    <r>
      <rPr>
        <sz val="10"/>
        <rFont val="Arial"/>
        <family val="2"/>
      </rPr>
      <t xml:space="preserve"> </t>
    </r>
    <r>
      <rPr>
        <vertAlign val="superscript"/>
        <sz val="10"/>
        <rFont val="Arial"/>
        <family val="2"/>
      </rPr>
      <t>(1)</t>
    </r>
  </si>
  <si>
    <t>NO</t>
  </si>
  <si>
    <r>
      <rPr>
        <vertAlign val="superscript"/>
        <sz val="8"/>
        <rFont val="Arial"/>
        <family val="2"/>
      </rPr>
      <t>(6)</t>
    </r>
    <r>
      <rPr>
        <sz val="8"/>
        <rFont val="Arial"/>
        <family val="2"/>
      </rPr>
      <t xml:space="preserve"> Indicare separatamente nella voce F24T l'incremento di cui all'art. 39 comma 3 del CCNL del 16.07.2024, definito dall'ente nel limite dello 0,22% del m.s. 2018, e non soggetto a limite 2016.</t>
    </r>
  </si>
  <si>
    <t xml:space="preserve">    dall’attuazione dei progetti del PNRR e nel rispetto dei requisiti di cui al comma 4 dell’art. 8 del DL n. 13/2023.</t>
  </si>
  <si>
    <r>
      <rPr>
        <vertAlign val="superscript"/>
        <sz val="8"/>
        <rFont val="Arial"/>
        <family val="2"/>
      </rPr>
      <t>(5)</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</si>
  <si>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r>
      <rPr>
        <vertAlign val="superscript"/>
        <sz val="8"/>
        <rFont val="Arial"/>
        <family val="2"/>
      </rPr>
      <t xml:space="preserve">(4) </t>
    </r>
    <r>
      <rPr>
        <sz val="8"/>
        <rFont val="Arial"/>
        <family val="2"/>
      </rPr>
      <t>Inserire cumulativamente la RIA del personale cessato (misura intera), dall'anno 2021 (la RIA 2020 va ricompresa nella voce F18K secondo le indicazioni dell'art. 57, comma 2, lettera a) del Ccnl 206-18).</t>
    </r>
  </si>
  <si>
    <r>
      <rPr>
        <vertAlign val="superscript"/>
        <sz val="8"/>
        <rFont val="Arial"/>
        <family val="2"/>
      </rPr>
      <t xml:space="preserve">(3) </t>
    </r>
    <r>
      <rPr>
        <sz val="8"/>
        <rFont val="Arial"/>
        <family val="2"/>
      </rPr>
      <t>Escluse le poste identificate in voci specifiche separate.</t>
    </r>
  </si>
  <si>
    <r>
      <rPr>
        <vertAlign val="superscript"/>
        <sz val="8"/>
        <rFont val="Arial"/>
        <family val="2"/>
      </rPr>
      <t xml:space="preserve">(2) </t>
    </r>
    <r>
      <rPr>
        <sz val="8"/>
        <rFont val="Arial"/>
        <family val="2"/>
      </rPr>
      <t>Indicare gli incrementi del fondo come certificati dall'organo di controllo determinati da assunzioni anche secondo l'orientamento espresso dalla Corte dei conti, sezione autonomie con deliberazione n. 18/SEZAUT/2023/QMIG.</t>
    </r>
  </si>
  <si>
    <r>
      <rPr>
        <vertAlign val="superscript"/>
        <sz val="8"/>
        <rFont val="Arial"/>
        <family val="2"/>
      </rPr>
      <t xml:space="preserve">(1) </t>
    </r>
    <r>
      <rPr>
        <sz val="8"/>
        <rFont val="Arial"/>
        <family val="2"/>
      </rPr>
      <t>Tutti gli importi vanno indicati in euro e al netto degli oneri sociali (contributi ed IRAP) a carico del datore di lavoro.</t>
    </r>
  </si>
  <si>
    <t>Totale Fondo posizione e risultato</t>
  </si>
  <si>
    <t>Totale Decurtazioni</t>
  </si>
  <si>
    <t>F01P</t>
  </si>
  <si>
    <t>Altre decurtazioni non comprese fra le precedenti</t>
  </si>
  <si>
    <t>F01T</t>
  </si>
  <si>
    <t>Art 4 DL 16/2014 - Dec. anno per piani di recup.</t>
  </si>
  <si>
    <t>F01S</t>
  </si>
  <si>
    <t>Art 40 c 3-q DLgs 165/2001 - Dec. anno per piani di recup.</t>
  </si>
  <si>
    <t>F00P</t>
  </si>
  <si>
    <t>Art 23 c 2 Dlgs 75/2017 - Dec. fondo rispetto limite 2016</t>
  </si>
  <si>
    <t>F27I</t>
  </si>
  <si>
    <t>Art 1 c 456 L. 147/2013 - Decurtazione permanente</t>
  </si>
  <si>
    <t>Decurtazioni</t>
  </si>
  <si>
    <t>Totale Risorse variabili</t>
  </si>
  <si>
    <t>F00O</t>
  </si>
  <si>
    <t>Altre risorse non comprese fra le precedenti</t>
  </si>
  <si>
    <t>F999</t>
  </si>
  <si>
    <t>Somme non utilizzate fondo/i anno precedente</t>
  </si>
  <si>
    <t>Art 1 c 604 L 234/2021 - Increm 0,22% m.s. 2018 dal 1.1.2022</t>
  </si>
  <si>
    <t>F18N</t>
  </si>
  <si>
    <r>
      <t xml:space="preserve">Art 57 c 2 L E Ccnl 16-18 - Ris adeg fondo scelte org e gest </t>
    </r>
    <r>
      <rPr>
        <vertAlign val="superscript"/>
        <sz val="8"/>
        <rFont val="Arial"/>
        <family val="2"/>
      </rPr>
      <t>(6)</t>
    </r>
  </si>
  <si>
    <t>F20O</t>
  </si>
  <si>
    <t>Art 57 c 2 L C Ccnl 16-18 - RIA cess anno prec mens residue</t>
  </si>
  <si>
    <t>F18P</t>
  </si>
  <si>
    <r>
      <t xml:space="preserve">Art 57 c 2 L B e D Ccnl 16-18 - Altre spec disp legge </t>
    </r>
    <r>
      <rPr>
        <vertAlign val="superscript"/>
        <sz val="8"/>
        <rFont val="Arial"/>
        <family val="2"/>
      </rPr>
      <t>(3)</t>
    </r>
  </si>
  <si>
    <t>F24M</t>
  </si>
  <si>
    <t>Art 8 c 5 DL 13/2023 - Incent. funz. tecniche progetti PNRR</t>
  </si>
  <si>
    <t>F24L</t>
  </si>
  <si>
    <r>
      <t xml:space="preserve">Art 8 c 3 p 1 DL 13/2023 - Increm. attuazione progetti PNRR </t>
    </r>
    <r>
      <rPr>
        <vertAlign val="superscript"/>
        <sz val="8"/>
        <rFont val="Arial"/>
        <family val="2"/>
      </rPr>
      <t>(5)</t>
    </r>
  </si>
  <si>
    <t>F10L</t>
  </si>
  <si>
    <t>Art 1 c 1091 L 145/2018 - Rec. ev. IMU e TARI</t>
  </si>
  <si>
    <t>F10N</t>
  </si>
  <si>
    <t>Art 9 c 6 DL 90/2014 - Comp Avvocati spese compensate</t>
  </si>
  <si>
    <t>F10M</t>
  </si>
  <si>
    <t>Art 9 c 3 DL 90/2014 - Comp Avvocati carico controparti</t>
  </si>
  <si>
    <t>F96H</t>
  </si>
  <si>
    <t>Art 16 cc 4-5-6 DL 98/11 - Risp. piani razionalizzazione</t>
  </si>
  <si>
    <t>F50H</t>
  </si>
  <si>
    <t>Art 43 L 449/1997 - Entr. conto terzi o utenza o sponsor.</t>
  </si>
  <si>
    <t>F18O</t>
  </si>
  <si>
    <t>Art 208 cc 4 L c e 5 DLgs 285/92 - Prov.ti violaz cod strada</t>
  </si>
  <si>
    <t>Risorse variabili</t>
  </si>
  <si>
    <t>Totale Risorse fisse</t>
  </si>
  <si>
    <t>Art 57 c 2 L E Ccnl 16-18 - Ris adeg fondo scelte org e gest</t>
  </si>
  <si>
    <t>F20N</t>
  </si>
  <si>
    <r>
      <t>Art 57 c 2 L C Ccnl 16-18 - RIA cess ann prec misura intera</t>
    </r>
    <r>
      <rPr>
        <vertAlign val="superscript"/>
        <sz val="8"/>
        <rFont val="Arial"/>
        <family val="2"/>
      </rPr>
      <t xml:space="preserve"> (4)</t>
    </r>
  </si>
  <si>
    <t>U08B</t>
  </si>
  <si>
    <t>Compenso Segretario per inc ad interim art. 64 Ccnl 19-21</t>
  </si>
  <si>
    <t>F18M</t>
  </si>
  <si>
    <r>
      <t xml:space="preserve">Art 57 c 2 L B Ccnl 16-18 - Altre spec disp legge </t>
    </r>
    <r>
      <rPr>
        <vertAlign val="superscript"/>
        <sz val="8"/>
        <rFont val="Arial"/>
        <family val="2"/>
      </rPr>
      <t>(3)</t>
    </r>
  </si>
  <si>
    <t>U02S</t>
  </si>
  <si>
    <t>Welfare integrativo a carico del fondo</t>
  </si>
  <si>
    <t>F15J</t>
  </si>
  <si>
    <r>
      <t>Art 33 DL 34/19 - Assunz. su base di sostenibilità</t>
    </r>
    <r>
      <rPr>
        <vertAlign val="superscript"/>
        <sz val="8"/>
        <rFont val="Arial"/>
        <family val="2"/>
      </rPr>
      <t xml:space="preserve"> (2)</t>
    </r>
  </si>
  <si>
    <t>F16L</t>
  </si>
  <si>
    <t>Art 11 c 1 L B DL 135/18 - Incr acc ass deroga fac ass.li</t>
  </si>
  <si>
    <t>U02I</t>
  </si>
  <si>
    <t>Retribuzione di Risultato (Onnicomprensività)</t>
  </si>
  <si>
    <t>F33V</t>
  </si>
  <si>
    <t>Art 24 c 1 Ccnl 22-24 - Incr 3,05% m.s. 2021</t>
  </si>
  <si>
    <t>Retribuzione di risultato</t>
  </si>
  <si>
    <t>F30O</t>
  </si>
  <si>
    <t xml:space="preserve">Art 39 c 1 Ccnl 19-21 - Incr 2,01% m.s. 2018 </t>
  </si>
  <si>
    <t>F18K</t>
  </si>
  <si>
    <t>Art 57 c 2 L A Ccnl 16-18 - Unico importo 2020</t>
  </si>
  <si>
    <t>Risorse fisse aventi carattere di certezza e stabilità</t>
  </si>
  <si>
    <t>Risorse per la retribuzione di posizione e di risultato</t>
  </si>
  <si>
    <t>SQ9</t>
  </si>
  <si>
    <r>
      <rPr>
        <vertAlign val="superscript"/>
        <sz val="8"/>
        <rFont val="Arial"/>
        <family val="2"/>
      </rPr>
      <t>(16)</t>
    </r>
    <r>
      <rPr>
        <sz val="8"/>
        <rFont val="Arial"/>
        <family val="2"/>
      </rPr>
      <t xml:space="preserve"> Campo non compilabile. Viene riportato lo stesso valore inserito alla voce F33Z. Per tale incremento far riferimento al paragrafo 3, lettera d), della nota RGS n. 175706 del 27 giugno 2025.</t>
    </r>
  </si>
  <si>
    <t xml:space="preserve">     RGS n. 175706 del 27 giugno 2025).</t>
  </si>
  <si>
    <t xml:space="preserve">     e quarto periodo, del decreto-legge n. 25 del 2025; paragrafo 4 della nota RGS n. 175706 del 27 giugno 2025). Quota di risorse destinate, previa contrattazione, agli incarichi di Elevata Qualificazione (paragrafo 3, lettera d), della nota </t>
  </si>
  <si>
    <r>
      <rPr>
        <vertAlign val="superscript"/>
        <sz val="8"/>
        <rFont val="Arial"/>
        <family val="2"/>
      </rPr>
      <t>(15)</t>
    </r>
    <r>
      <rPr>
        <sz val="8"/>
        <rFont val="Arial"/>
        <family val="2"/>
      </rPr>
      <t xml:space="preserve"> Campo a compilazione obbligatoria in caso di applicazione dell'articolo 14, comma 1-bis, del decreto-legge n. 25 del 2025: la mancata indicazione comporterà un taglio del 25% dell'incremento (cfr. articolo 14, comma 1-bis, terzo </t>
    </r>
  </si>
  <si>
    <t xml:space="preserve">     (articolo 14, comma 1-bis, secondo periodo, del decreto-legge n. 25 del 2025; cfr. paragrafo 1.1 della nota RGS n. 175706 del 27 giugno 2025).</t>
  </si>
  <si>
    <r>
      <t xml:space="preserve">     previsto dall’articolo 14, comma 1-bis, del decreto legge n. 25 del 2025, con la contestuale riduzione di pari importo di tale componente, </t>
    </r>
    <r>
      <rPr>
        <u/>
        <sz val="8"/>
        <rFont val="Arial"/>
        <family val="2"/>
      </rPr>
      <t>certificata dall’organo di revisione</t>
    </r>
    <r>
      <rPr>
        <sz val="8"/>
        <rFont val="Arial"/>
        <family val="2"/>
      </rPr>
      <t xml:space="preserve">, al fine di assicurare l’invarianza finanziaria complessiva  </t>
    </r>
  </si>
  <si>
    <t xml:space="preserve">     I comuni possono cedere alle Unione di comuni, Comunità montana o Comunità isolana o di arcipelago a cui aderiscono una quota dell’incremento delle risorse affluite alla componente stabile dei propri Fondi, ai sensi di quanto   </t>
  </si>
  <si>
    <t xml:space="preserve">     e quarto periodo, del decreto-legge n. 25 del 2025; paragrafo 4 della nota RGS n. 175706 del 27 giugno 2025). Quota di risorse cedute all'Unione di comuni, Comunità montana o Comunità isolana o di arcipelago di cui fa parte l'ente.</t>
  </si>
  <si>
    <r>
      <rPr>
        <vertAlign val="superscript"/>
        <sz val="8"/>
        <rFont val="Arial"/>
        <family val="2"/>
      </rPr>
      <t>(14)</t>
    </r>
    <r>
      <rPr>
        <sz val="8"/>
        <rFont val="Arial"/>
        <family val="2"/>
      </rPr>
      <t xml:space="preserve"> Campo a compilazione obbligatoria in caso di applicazione dell'articolo 14, comma 1-bis, del decreto-legge n. 25 del 2025: la mancata indicazione comporterà un taglio del 25% dell'incremento (cfr. articolo 14, comma 1-bis, terzo  </t>
    </r>
  </si>
  <si>
    <t xml:space="preserve">     ricevuto trasferimenti dai comuni aderenti; si veda voce A14554 della SICI(3).</t>
  </si>
  <si>
    <t xml:space="preserve">     e quarto periodo, del decreto-legge n. 25 del 2025; paragrafo 4 della nota RGS n. 175706 del 27 giugno 2025) - campo da compilare anche per le Unione di comuni, Comunità montana o Comunità isolana o di arcipelago che hanno</t>
  </si>
  <si>
    <r>
      <rPr>
        <vertAlign val="superscript"/>
        <sz val="8"/>
        <rFont val="Arial"/>
        <family val="2"/>
      </rPr>
      <t>(13)</t>
    </r>
    <r>
      <rPr>
        <sz val="8"/>
        <rFont val="Arial"/>
        <family val="2"/>
      </rPr>
      <t xml:space="preserve"> Campo a compilazione obbligatoria in caso di applicazione dell'articolo 14, comma 1-bis, del decreto-legge n. 25 del 2025: la mancata indicazione comporterà un taglio del 25% dell'incremento (cfr. articolo 14, comma 1-bis, terzo   </t>
    </r>
  </si>
  <si>
    <r>
      <rPr>
        <vertAlign val="superscript"/>
        <sz val="8"/>
        <rFont val="Arial"/>
        <family val="2"/>
      </rPr>
      <t>(12)</t>
    </r>
    <r>
      <rPr>
        <sz val="8"/>
        <rFont val="Arial"/>
        <family val="2"/>
      </rPr>
      <t xml:space="preserve"> Al netto delle voci rappresentate nelle voci successive e nel rispetto complessivo del limite 2016 di cui all'art. 73, comma 2, del DLgs n. 75/2017.</t>
    </r>
  </si>
  <si>
    <r>
      <rPr>
        <vertAlign val="superscript"/>
        <sz val="8"/>
        <rFont val="Arial"/>
        <family val="2"/>
      </rPr>
      <t>(11)</t>
    </r>
    <r>
      <rPr>
        <sz val="8"/>
        <rFont val="Arial"/>
        <family val="2"/>
      </rPr>
      <t xml:space="preserve"> Secondo le indicazioni dell'articolo 80, comma 1, ultimo periodo del Ccnl 2019-21.</t>
    </r>
  </si>
  <si>
    <r>
      <rPr>
        <vertAlign val="superscript"/>
        <sz val="8"/>
        <rFont val="Arial"/>
        <family val="2"/>
      </rPr>
      <t>(10)</t>
    </r>
    <r>
      <rPr>
        <sz val="8"/>
        <rFont val="Arial"/>
        <family val="2"/>
      </rPr>
      <t xml:space="preserve"> Ad esclusione dei proventi per violazione del codice della strada che vanno inseriti nella specifica voce.</t>
    </r>
  </si>
  <si>
    <r>
      <rPr>
        <vertAlign val="superscript"/>
        <sz val="8"/>
        <rFont val="Arial"/>
        <family val="2"/>
      </rPr>
      <t>(9)</t>
    </r>
    <r>
      <rPr>
        <sz val="8"/>
        <rFont val="Arial"/>
        <family val="2"/>
      </rPr>
      <t xml:space="preserve"> Escluse le poste identificate in voci specifiche separate.</t>
    </r>
  </si>
  <si>
    <r>
      <rPr>
        <vertAlign val="superscript"/>
        <sz val="8"/>
        <rFont val="Arial"/>
        <family val="2"/>
      </rPr>
      <t xml:space="preserve">(8) </t>
    </r>
    <r>
      <rPr>
        <sz val="8"/>
        <rFont val="Arial"/>
        <family val="2"/>
      </rPr>
      <t>Ricomprendere in questa voce anche gli incentivi ex art. 113 del DLgs n. 50/2016 di competenza dell’anno di rilevazione.</t>
    </r>
  </si>
  <si>
    <r>
      <rPr>
        <vertAlign val="superscript"/>
        <sz val="8"/>
        <rFont val="Arial"/>
        <family val="2"/>
      </rPr>
      <t>(7)</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</si>
  <si>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t xml:space="preserve">    finanziato dal Ministero dell’Interno, quest'ultimo limitato ai Comuni con popolazione inferiore a 5.000 abitanti di cui al DPCM 30 dicembre 2022).</t>
  </si>
  <si>
    <r>
      <rPr>
        <vertAlign val="superscript"/>
        <sz val="8"/>
        <rFont val="Arial"/>
        <family val="2"/>
      </rPr>
      <t>(6)</t>
    </r>
    <r>
      <rPr>
        <sz val="8"/>
        <rFont val="Arial"/>
        <family val="2"/>
      </rPr>
      <t xml:space="preserve"> Indicare l’incremento della retribuzione accessoria, in deroga al limite 2016, per assunzioni a t.d. effettuate ai sensi del DL n. 152/2021, art 31-bis, commi 1 (incremento finanziato con risorse proprie del Comune) e 5 (incremento </t>
    </r>
  </si>
  <si>
    <t xml:space="preserve">    delle risorse del PNRR.</t>
  </si>
  <si>
    <r>
      <rPr>
        <vertAlign val="superscript"/>
        <sz val="8"/>
        <rFont val="Arial"/>
        <family val="2"/>
      </rPr>
      <t xml:space="preserve">(5) </t>
    </r>
    <r>
      <rPr>
        <sz val="8"/>
        <rFont val="Arial"/>
        <family val="2"/>
      </rPr>
      <t>Indicare l’incremento della retribuzione accessoria, in deroga al limite 2016, per assunzioni a t.d. effettuate ai sensi dell’art.1 del DL n. 80/2021, il cui costo è incluso nel quadro economico del progetto con relativo rimborso a carico</t>
    </r>
  </si>
  <si>
    <r>
      <rPr>
        <vertAlign val="superscript"/>
        <sz val="8"/>
        <rFont val="Arial"/>
        <family val="2"/>
      </rPr>
      <t>(4)</t>
    </r>
    <r>
      <rPr>
        <sz val="8"/>
        <rFont val="Arial"/>
        <family val="2"/>
      </rPr>
      <t xml:space="preserve"> Indicare gli incrementi del fondo e delle risorse destinate agli incarichi di E.Q. come certificati dall'organo di controllo determinati da assunzioni a tempo indeterminato (cfr. nota MEF prot. 179877 del 1 settembre 2020).</t>
    </r>
  </si>
  <si>
    <r>
      <rPr>
        <vertAlign val="superscript"/>
        <sz val="8"/>
        <rFont val="Arial"/>
        <family val="2"/>
      </rPr>
      <t>(3)</t>
    </r>
    <r>
      <rPr>
        <sz val="8"/>
        <rFont val="Arial"/>
        <family val="2"/>
      </rPr>
      <t xml:space="preserve"> Nota bene: gli incrementi della retribuzione accessoria, in deroga al limite 2016, per le assunzioni a t.d. ai sensi dell’art. 1 del DL n. 80/2021 per l’attuazione di progetti PNRR, vanno indicati nelle risorse variabili alla voce F24O.</t>
    </r>
  </si>
  <si>
    <r>
      <rPr>
        <vertAlign val="superscript"/>
        <sz val="8"/>
        <rFont val="Arial"/>
        <family val="2"/>
      </rPr>
      <t xml:space="preserve">(2) </t>
    </r>
    <r>
      <rPr>
        <sz val="8"/>
        <rFont val="Arial"/>
        <family val="2"/>
      </rPr>
      <t>Indicare in questa voce anche gli eventuali incrementi ex art. 67, comma 2, lettera h) del Ccnl 2016-18.</t>
    </r>
  </si>
  <si>
    <t>Totale Straordinario (bilancio)</t>
  </si>
  <si>
    <t>F15R</t>
  </si>
  <si>
    <t>Art 67 c 2 L G Ccnl 16-18 - Riduz stab straord a fav Fondo</t>
  </si>
  <si>
    <t>U998</t>
  </si>
  <si>
    <t>Altri istituti non compresi fra i precedenti</t>
  </si>
  <si>
    <t>U05R</t>
  </si>
  <si>
    <t>Straordinario per eventi straordinari e calamità naturali</t>
  </si>
  <si>
    <t>F15P</t>
  </si>
  <si>
    <t>Art 39 Ccnl 14.9.00 - Ris straord eventi str e cal naturali</t>
  </si>
  <si>
    <t>U05Q</t>
  </si>
  <si>
    <t>Straordinario elettorale</t>
  </si>
  <si>
    <t>F15O</t>
  </si>
  <si>
    <t>Art 39 Ccnl 14.9.00 - Ris straord elettorale</t>
  </si>
  <si>
    <t>U05P</t>
  </si>
  <si>
    <t>Straordinario ordinario</t>
  </si>
  <si>
    <t>F15N</t>
  </si>
  <si>
    <t>Art 14 Ccnl 98-01 - Ris straordinario ordinario anno 2017</t>
  </si>
  <si>
    <t>Risorse a carico del Bilancio</t>
  </si>
  <si>
    <t>Straordinario (bilancio)</t>
  </si>
  <si>
    <t>Totale E.Q. (bilancio)</t>
  </si>
  <si>
    <t>F26O</t>
  </si>
  <si>
    <t>Art 17 c 6 Ccnl 19-21 - Riduzione risorse destinate inc. EQ</t>
  </si>
  <si>
    <t>F34G</t>
  </si>
  <si>
    <r>
      <t xml:space="preserve">Art 14 c 1-bis DL 25/2025 - Incr ris dest a incar EQ </t>
    </r>
    <r>
      <rPr>
        <vertAlign val="superscript"/>
        <sz val="8"/>
        <rFont val="Arial"/>
        <family val="2"/>
      </rPr>
      <t>(16)</t>
    </r>
  </si>
  <si>
    <t>F26N</t>
  </si>
  <si>
    <r>
      <t>Art 33 DL34/19 - Quota parte destinata alle E.Q.</t>
    </r>
    <r>
      <rPr>
        <vertAlign val="superscript"/>
        <sz val="8"/>
        <rFont val="Arial"/>
        <family val="2"/>
      </rPr>
      <t xml:space="preserve"> (4)</t>
    </r>
  </si>
  <si>
    <t>U00X</t>
  </si>
  <si>
    <t>Retribuzione di risultato per incarichi ad interim</t>
  </si>
  <si>
    <t>F26M</t>
  </si>
  <si>
    <t>Art 11bis c2 DL135/18 - Increm pos e ris E.Q. rinunce ass.li</t>
  </si>
  <si>
    <t>U00W</t>
  </si>
  <si>
    <t>F26L</t>
  </si>
  <si>
    <t>Art 7 c 4 L U Ccnl 19-21 - Increm. risorse destinate inc. EQ</t>
  </si>
  <si>
    <t>U00U</t>
  </si>
  <si>
    <t>F27N</t>
  </si>
  <si>
    <r>
      <t>Art 17 Ccnl 19-21 - Ris. dest. E.Q. anno di rilevazione</t>
    </r>
    <r>
      <rPr>
        <vertAlign val="superscript"/>
        <sz val="8"/>
        <rFont val="Arial"/>
        <family val="2"/>
      </rPr>
      <t xml:space="preserve"> (12)</t>
    </r>
  </si>
  <si>
    <t>Incarichi di Elevata Qualificazione (bilancio)</t>
  </si>
  <si>
    <t>Totale Fondo risorse decentrate</t>
  </si>
  <si>
    <t>F33Z</t>
  </si>
  <si>
    <r>
      <t xml:space="preserve">Art 14 c 1-bis DL/2025 - Dec. quota ris destinate a EQ </t>
    </r>
    <r>
      <rPr>
        <vertAlign val="superscript"/>
        <sz val="8"/>
        <rFont val="Arial"/>
        <family val="2"/>
      </rPr>
      <t>(15)</t>
    </r>
  </si>
  <si>
    <t>F33Y</t>
  </si>
  <si>
    <r>
      <t xml:space="preserve">Art 14 c 1-bis DL 25/2025 - Dec. quota ris ced all'UC di app </t>
    </r>
    <r>
      <rPr>
        <vertAlign val="superscript"/>
        <sz val="8"/>
        <rFont val="Arial"/>
        <family val="2"/>
      </rPr>
      <t>(14)</t>
    </r>
  </si>
  <si>
    <t>Art 1 c 456 L 147/2013 - Decurtazione permanente</t>
  </si>
  <si>
    <t>F26J</t>
  </si>
  <si>
    <t>Art 7 c 4 L U Ccnl 19-21 - Dec. risorse destinate E.Q.</t>
  </si>
  <si>
    <t>F01R</t>
  </si>
  <si>
    <t>Art 67 c 2 L E Ccnl 16-18 -Dec. altro pers. trasf.</t>
  </si>
  <si>
    <t>F01Q</t>
  </si>
  <si>
    <t>Art 67 c 2 L E Ccnl 16-18 -Dec. pers. trasf. disp. Legge</t>
  </si>
  <si>
    <r>
      <t xml:space="preserve">Somme non utilizzate fondo/i anno precedente </t>
    </r>
    <r>
      <rPr>
        <vertAlign val="superscript"/>
        <sz val="8"/>
        <rFont val="Arial"/>
        <family val="2"/>
      </rPr>
      <t xml:space="preserve">(11) </t>
    </r>
  </si>
  <si>
    <t>F01M</t>
  </si>
  <si>
    <t>Art 67 c 3 L K Ccnl 16-18-Integr. pers. trasf. corso d'anno</t>
  </si>
  <si>
    <t>F26B</t>
  </si>
  <si>
    <r>
      <t>Art 79 c 2 L C Ccnl 19-21 - Scelte org. gest., retrib. ecc.</t>
    </r>
    <r>
      <rPr>
        <vertAlign val="superscript"/>
        <sz val="8"/>
        <rFont val="Arial"/>
        <family val="2"/>
      </rPr>
      <t xml:space="preserve"> (10)</t>
    </r>
  </si>
  <si>
    <t>F25Z</t>
  </si>
  <si>
    <t>Art 79 c 2 L B Ccnl 19-21 - Integrazione 1,2% m.s. 1997</t>
  </si>
  <si>
    <t>F00Y</t>
  </si>
  <si>
    <t>Art 67 c 3 L G Ccnl 16-18 - Ris. pers. da case da gioco</t>
  </si>
  <si>
    <t>F00X</t>
  </si>
  <si>
    <t>Art 67 c 3 L F Ccnl 16-18 - Messi notificatori</t>
  </si>
  <si>
    <t>F25Y</t>
  </si>
  <si>
    <t>Art 79 c 2 L D Ccnl 19-21 -Risp. straord. cons. anno prec.</t>
  </si>
  <si>
    <t>F00U</t>
  </si>
  <si>
    <t>Art 67 c 3 L D Ccnl 16-18-RIA cess anno prec mensil residue</t>
  </si>
  <si>
    <t>F00T</t>
  </si>
  <si>
    <r>
      <t xml:space="preserve">Art 67 c 3 L C Ccnl 16-18 - Altre spec. disp. di legge </t>
    </r>
    <r>
      <rPr>
        <vertAlign val="superscript"/>
        <sz val="8"/>
        <rFont val="Arial"/>
        <family val="2"/>
      </rPr>
      <t>(9)</t>
    </r>
  </si>
  <si>
    <r>
      <t>Art. 45 DLgs 36/2023 - Incentivi alle funzioni tecniche</t>
    </r>
    <r>
      <rPr>
        <vertAlign val="superscript"/>
        <sz val="8"/>
        <rFont val="Arial"/>
        <family val="2"/>
      </rPr>
      <t xml:space="preserve"> (8)</t>
    </r>
  </si>
  <si>
    <r>
      <t xml:space="preserve">Art 8 c 3 p 1 DL 13/2023 - Incr. attuazione progetti PNRR </t>
    </r>
    <r>
      <rPr>
        <vertAlign val="superscript"/>
        <sz val="8"/>
        <rFont val="Arial"/>
        <family val="2"/>
      </rPr>
      <t>(7)</t>
    </r>
  </si>
  <si>
    <t>F24N</t>
  </si>
  <si>
    <r>
      <t>Art. 31-bis cc 1,5 DL 152/21 - Increm. ass TD PNRR (Comuni)</t>
    </r>
    <r>
      <rPr>
        <vertAlign val="superscript"/>
        <sz val="8"/>
        <rFont val="Arial"/>
        <family val="2"/>
      </rPr>
      <t xml:space="preserve"> (6)</t>
    </r>
  </si>
  <si>
    <t>F24O</t>
  </si>
  <si>
    <r>
      <t>Art 1 DL 80/2021 - Increm. ass TD finanz diretto PNRR</t>
    </r>
    <r>
      <rPr>
        <vertAlign val="superscript"/>
        <sz val="8"/>
        <rFont val="Arial"/>
        <family val="2"/>
      </rPr>
      <t xml:space="preserve"> (5)</t>
    </r>
  </si>
  <si>
    <t>F25X</t>
  </si>
  <si>
    <t>Art 98 c 1 L C Ccnl 19-21 - Prov violaz codice strada</t>
  </si>
  <si>
    <t>F00V</t>
  </si>
  <si>
    <t>Art 56-ter Ccnl 16-18 - Risorse serv agg PL iniz privata</t>
  </si>
  <si>
    <t>F00S</t>
  </si>
  <si>
    <t>Art 70-ter Ccnl 16-18 - Contr Istat e Enti pubbl autorizz</t>
  </si>
  <si>
    <t>U00Y</t>
  </si>
  <si>
    <t>Polizia locale - Indennità di funzione</t>
  </si>
  <si>
    <t>U00V</t>
  </si>
  <si>
    <t>Polizia locale - Indennità di servizio esterno</t>
  </si>
  <si>
    <t>U00M</t>
  </si>
  <si>
    <t>Polizia locale - Incentivi prov violazione codice strada</t>
  </si>
  <si>
    <t>U01B</t>
  </si>
  <si>
    <t>Polizia Locale - Servizi aggiuntivi iniziativa privata</t>
  </si>
  <si>
    <t>U00S</t>
  </si>
  <si>
    <t>Compensi al personale case da gioco</t>
  </si>
  <si>
    <t>F15K</t>
  </si>
  <si>
    <r>
      <t>Art 33 DL 34/19 - Nuove assunzioni base sostenibilità</t>
    </r>
    <r>
      <rPr>
        <vertAlign val="superscript"/>
        <sz val="8"/>
        <rFont val="Arial"/>
        <family val="2"/>
      </rPr>
      <t xml:space="preserve"> (4)</t>
    </r>
  </si>
  <si>
    <t>U00R</t>
  </si>
  <si>
    <t>Compensi ai messi notificatori</t>
  </si>
  <si>
    <r>
      <t xml:space="preserve">Art 11 c 1 L B DL 135/18 - Incr acc ass deroga fac ass.li </t>
    </r>
    <r>
      <rPr>
        <vertAlign val="superscript"/>
        <sz val="8"/>
        <rFont val="Arial"/>
        <family val="2"/>
      </rPr>
      <t>(3)</t>
    </r>
  </si>
  <si>
    <t>U00Q</t>
  </si>
  <si>
    <t>Altre specifiche disposizioni di legge</t>
  </si>
  <si>
    <t>F10K</t>
  </si>
  <si>
    <t>Art 1 c 800 L 205/2017 - Armonizz pers province transitato</t>
  </si>
  <si>
    <t>U00P</t>
  </si>
  <si>
    <t>Compensi Istat Enti e Organismi pubblici autorizzati</t>
  </si>
  <si>
    <t>F25W</t>
  </si>
  <si>
    <t>Art 79 c 1-bis Ccnl 19-21 - Diff stip B3-B1, D3-D1</t>
  </si>
  <si>
    <t>U04C</t>
  </si>
  <si>
    <t>Incentivi recupero evasione IMU e TARI</t>
  </si>
  <si>
    <t>F23Y</t>
  </si>
  <si>
    <r>
      <t>Art 79 c 1 L C Ccnl 19-21 - Incr. stabile consist. personale</t>
    </r>
    <r>
      <rPr>
        <vertAlign val="superscript"/>
        <sz val="8"/>
        <rFont val="Arial"/>
        <family val="2"/>
      </rPr>
      <t xml:space="preserve"> (2)</t>
    </r>
  </si>
  <si>
    <t>U07E</t>
  </si>
  <si>
    <t>Compensi Avvocati art. 9 cc. 5-6 DL 90/2014</t>
  </si>
  <si>
    <t>F00K</t>
  </si>
  <si>
    <t>Art 67 c 2 L G Ccnl 16-18 - Increm. riduz. stab. straord.</t>
  </si>
  <si>
    <t>F00J</t>
  </si>
  <si>
    <t>Art 67 c 2 L F Ccnl 16-18 - Rid. stab. org. dir. Regioni</t>
  </si>
  <si>
    <t>U00L</t>
  </si>
  <si>
    <t>Compensi specifiche responsabilità</t>
  </si>
  <si>
    <t>F00E</t>
  </si>
  <si>
    <t>Art 67 c 2 L E Ccnl 16-18 - Increm. altro pers. trasf.</t>
  </si>
  <si>
    <t>U00K</t>
  </si>
  <si>
    <t>Ind turno, reperib e lav fest (art 24 c 1 CCNL 14.09.2000)</t>
  </si>
  <si>
    <t>F00D</t>
  </si>
  <si>
    <t>Art 67 c 2 L E Ccnl 16-18-Increm. pers. trasf. disp. legge</t>
  </si>
  <si>
    <t>U00J</t>
  </si>
  <si>
    <t>Indennità condizioni di lavoro</t>
  </si>
  <si>
    <t>F70A</t>
  </si>
  <si>
    <t>Art 2 c 3 DLgs 165/2001 - Risp. tratt. ec. pre-Ccnl 94-97</t>
  </si>
  <si>
    <t>U00H</t>
  </si>
  <si>
    <t>Premi correlati alla performance individuale</t>
  </si>
  <si>
    <t>F00C</t>
  </si>
  <si>
    <t>Art 67 c 2 L C Ccnl 16-18 - RIA e ass. ad pers. cessato</t>
  </si>
  <si>
    <t>U00G</t>
  </si>
  <si>
    <t>Premi correlati alla performance organizzativa</t>
  </si>
  <si>
    <t>F33W</t>
  </si>
  <si>
    <t>Art 58 c 1 Ccnl 22-24 - Increm 0,14% m.s. 2021 dal 1.1.2024</t>
  </si>
  <si>
    <t>U07T</t>
  </si>
  <si>
    <t>Ass. ad pers. riass. progr. fra le aree</t>
  </si>
  <si>
    <t>F23X</t>
  </si>
  <si>
    <t>Art 79 c 1 L D Ccnl 19-21 - Ridet. increm. stip. Ccnl 19-21</t>
  </si>
  <si>
    <t>U00F</t>
  </si>
  <si>
    <t>Indennità personale ex VIII qualifica funzionale</t>
  </si>
  <si>
    <t>F00Z</t>
  </si>
  <si>
    <t>Art 67 c 2 L B Ccnl 16-18 - Ridet. increm. stip. Ccnl 16-18</t>
  </si>
  <si>
    <t>INCONGRUENZA 9 - Fondo risorse decentrate</t>
  </si>
  <si>
    <t>U00E</t>
  </si>
  <si>
    <t>Incremento indennità personale asili nido</t>
  </si>
  <si>
    <t>F20K</t>
  </si>
  <si>
    <r>
      <t>Art 79 c 1 L B Ccnl 19-21 - Increm 84,50 euro dal 1.1.2021</t>
    </r>
    <r>
      <rPr>
        <vertAlign val="superscript"/>
        <sz val="8"/>
        <rFont val="Arial"/>
        <family val="2"/>
      </rPr>
      <t xml:space="preserve"> </t>
    </r>
  </si>
  <si>
    <t>U00D</t>
  </si>
  <si>
    <t>Indennità di comparto - quota carico fondo</t>
  </si>
  <si>
    <t>F10Y</t>
  </si>
  <si>
    <t>Art 67 c 2 L A Ccnl 16-18 - Increm 83,20 euro dal 31.12.2018</t>
  </si>
  <si>
    <t>U02P</t>
  </si>
  <si>
    <t>Progressioni economiche anno di rifer.to</t>
  </si>
  <si>
    <t>F33X</t>
  </si>
  <si>
    <r>
      <t xml:space="preserve">Art 14 c 1-bis DL 25/2025 - Incr ris dest tratt acc pers.le </t>
    </r>
    <r>
      <rPr>
        <vertAlign val="superscript"/>
        <sz val="8"/>
        <rFont val="Arial"/>
        <family val="2"/>
      </rPr>
      <t>(13)</t>
    </r>
  </si>
  <si>
    <t>U20S</t>
  </si>
  <si>
    <t>Differenziali stipendiali in essere non disponibili alla CI</t>
  </si>
  <si>
    <t>F00B</t>
  </si>
  <si>
    <t>Art 67 c 1 Ccnl 16-18 - Unico importo consolidato 2017</t>
  </si>
  <si>
    <t>Fondo risorse decentrate</t>
  </si>
  <si>
    <r>
      <t>Destinazione fondi per il trattamento accessorio</t>
    </r>
    <r>
      <rPr>
        <b/>
        <sz val="10"/>
        <color indexed="12"/>
        <rFont val="Arial"/>
        <family val="2"/>
      </rPr>
      <t xml:space="preserve"> </t>
    </r>
    <r>
      <rPr>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</si>
</sst>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 #,##0;[Red]\-[$€]\ #,##0"/>
    <numFmt numFmtId="166" formatCode="_-* #,##0_-;\-* #,##0_-;_-* &quot;-&quot;_-;_-@_-"/>
    <numFmt numFmtId="167" formatCode="_-* #,##0.00_-;\-* #,##0.00_-;_-* &quot;-&quot;??_-;_-@_-"/>
    <numFmt numFmtId="168" formatCode="General_)"/>
    <numFmt numFmtId="169" formatCode="_-&quot;L.&quot;\ * #,##0_-;\-&quot;L.&quot;\ * #,##0_-;_-&quot;L.&quot;\ * &quot;-&quot;_-;_-@_-"/>
    <numFmt numFmtId="170" formatCode="_-* #,##0_-;\-* #,##0_-;_-* &quot;-&quot;??_-;_-@_-"/>
    <numFmt numFmtId="171" formatCode=";;;"/>
    <numFmt numFmtId="172" formatCode="#,###.00;\-#,###.00;;"/>
    <numFmt numFmtId="173" formatCode="#,###.00"/>
    <numFmt numFmtId="174" formatCode="0;\-0;;@"/>
  </numFmts>
  <fonts count="78" x14ac:knownFonts="1">
    <font>
      <sz val="8"/>
      <name val="Helv"/>
    </font>
    <font>
      <sz val="11"/>
      <color theme="1"/>
      <name val="Calibri"/>
      <family val="2"/>
      <scheme val="minor"/>
    </font>
    <font>
      <sz val="8"/>
      <name val="Helv"/>
    </font>
    <font>
      <sz val="8"/>
      <name val="Arial"/>
      <family val="2"/>
    </font>
    <font>
      <b/>
      <sz val="10"/>
      <color rgb="FFFF0000"/>
      <name val="Arial"/>
      <family val="2"/>
    </font>
    <font>
      <b/>
      <sz val="8"/>
      <name val="Arial"/>
      <family val="2"/>
    </font>
    <font>
      <sz val="8"/>
      <color theme="0"/>
      <name val="Arial"/>
      <family val="2"/>
    </font>
    <font>
      <i/>
      <sz val="8"/>
      <name val="Arial"/>
      <family val="2"/>
    </font>
    <font>
      <sz val="6"/>
      <name val="MS Serif"/>
      <family val="1"/>
    </font>
    <font>
      <b/>
      <i/>
      <sz val="8"/>
      <name val="Arial"/>
      <family val="2"/>
    </font>
    <font>
      <b/>
      <sz val="10"/>
      <name val="Arial"/>
      <family val="2"/>
    </font>
    <font>
      <b/>
      <sz val="10"/>
      <color indexed="10"/>
      <name val="Arial"/>
      <family val="2"/>
    </font>
    <font>
      <sz val="9"/>
      <name val="Arial"/>
      <family val="2"/>
    </font>
    <font>
      <b/>
      <sz val="12"/>
      <color theme="0"/>
      <name val="Arial"/>
      <family val="2"/>
    </font>
    <font>
      <b/>
      <sz val="12"/>
      <name val="Arial"/>
      <family val="2"/>
    </font>
    <font>
      <b/>
      <sz val="18"/>
      <name val="Times New Roman"/>
      <family val="1"/>
    </font>
    <font>
      <sz val="12"/>
      <color theme="1"/>
      <name val="Times New Roman"/>
      <family val="2"/>
    </font>
    <font>
      <sz val="12"/>
      <name val="Times New Roman"/>
      <family val="1"/>
    </font>
    <font>
      <sz val="10"/>
      <name val="MS Sans Serif"/>
      <family val="2"/>
    </font>
    <font>
      <sz val="10"/>
      <name val="Arial"/>
      <family val="2"/>
    </font>
    <font>
      <sz val="8"/>
      <name val="Comic Sans MS"/>
      <family val="4"/>
    </font>
    <font>
      <sz val="12"/>
      <color theme="1"/>
      <name val="Calibri"/>
      <family val="2"/>
      <scheme val="minor"/>
    </font>
    <font>
      <sz val="12"/>
      <name val="Arial"/>
      <family val="2"/>
    </font>
    <font>
      <sz val="10"/>
      <color indexed="8"/>
      <name val="Arial"/>
      <family val="2"/>
    </font>
    <font>
      <sz val="8"/>
      <color indexed="8"/>
      <name val="Trebuchet MS"/>
      <family val="2"/>
    </font>
    <font>
      <sz val="10"/>
      <name val="Courier"/>
      <family val="3"/>
    </font>
    <font>
      <b/>
      <i/>
      <sz val="8"/>
      <color rgb="FF00B050"/>
      <name val="Arial"/>
      <family val="2"/>
    </font>
    <font>
      <sz val="8"/>
      <color rgb="FF00B050"/>
      <name val="Arial"/>
      <family val="2"/>
    </font>
    <font>
      <sz val="7"/>
      <name val="Arial"/>
      <family val="2"/>
    </font>
    <font>
      <sz val="8"/>
      <color rgb="FF00B050"/>
      <name val="MS Serif"/>
      <family val="1"/>
    </font>
    <font>
      <sz val="8"/>
      <name val="MS Serif"/>
      <family val="1"/>
    </font>
    <font>
      <sz val="10"/>
      <color rgb="FF00B050"/>
      <name val="Arial"/>
      <family val="2"/>
    </font>
    <font>
      <b/>
      <sz val="9"/>
      <name val="Arial"/>
      <family val="2"/>
    </font>
    <font>
      <i/>
      <sz val="9"/>
      <name val="Arial"/>
      <family val="2"/>
    </font>
    <font>
      <sz val="11"/>
      <name val="Arial"/>
      <family val="2"/>
    </font>
    <font>
      <sz val="8"/>
      <color theme="0"/>
      <name val="Helv"/>
    </font>
    <font>
      <sz val="8"/>
      <name val="Trebuchet MS"/>
      <family val="2"/>
    </font>
    <font>
      <b/>
      <i/>
      <sz val="9"/>
      <name val="Arial"/>
      <family val="2"/>
    </font>
    <font>
      <b/>
      <sz val="13"/>
      <color indexed="10"/>
      <name val="Arial"/>
      <family val="2"/>
    </font>
    <font>
      <b/>
      <i/>
      <sz val="13"/>
      <color indexed="8"/>
      <name val="Arial"/>
      <family val="2"/>
    </font>
    <font>
      <sz val="8"/>
      <color indexed="10"/>
      <name val="Arial"/>
      <family val="2"/>
    </font>
    <font>
      <b/>
      <sz val="8"/>
      <color indexed="10"/>
      <name val="Arial"/>
      <family val="2"/>
    </font>
    <font>
      <b/>
      <sz val="7"/>
      <name val="Arial"/>
      <family val="2"/>
    </font>
    <font>
      <sz val="10"/>
      <color rgb="FF000000"/>
      <name val="Arial"/>
      <family val="2"/>
    </font>
    <font>
      <sz val="10"/>
      <color theme="0"/>
      <name val="Arial"/>
      <family val="2"/>
    </font>
    <font>
      <sz val="7"/>
      <name val="MS Serif"/>
      <family val="1"/>
    </font>
    <font>
      <b/>
      <sz val="6"/>
      <name val="Arial"/>
      <family val="2"/>
    </font>
    <font>
      <sz val="8"/>
      <color rgb="FFFF0000"/>
      <name val="Arial"/>
      <family val="2"/>
    </font>
    <font>
      <b/>
      <sz val="12"/>
      <color indexed="10"/>
      <name val="Arial"/>
      <family val="2"/>
    </font>
    <font>
      <b/>
      <sz val="6"/>
      <color indexed="8"/>
      <name val="Arial"/>
      <family val="2"/>
    </font>
    <font>
      <b/>
      <sz val="9"/>
      <color rgb="FFFF0000"/>
      <name val="Arial"/>
      <family val="2"/>
    </font>
    <font>
      <b/>
      <sz val="6"/>
      <name val="MS Serif"/>
      <family val="1"/>
    </font>
    <font>
      <sz val="8.5"/>
      <name val="MS Serif"/>
      <family val="1"/>
    </font>
    <font>
      <b/>
      <sz val="6"/>
      <color rgb="FFFF0000"/>
      <name val="MS Serif"/>
      <family val="1"/>
    </font>
    <font>
      <b/>
      <sz val="11"/>
      <name val="Calibri"/>
      <family val="2"/>
    </font>
    <font>
      <b/>
      <sz val="10"/>
      <color rgb="FFFF0000"/>
      <name val="Helv"/>
    </font>
    <font>
      <b/>
      <sz val="8"/>
      <name val="Helv"/>
    </font>
    <font>
      <b/>
      <sz val="8"/>
      <color rgb="FFFF0000"/>
      <name val="Helv"/>
    </font>
    <font>
      <sz val="7"/>
      <name val="Helv"/>
    </font>
    <font>
      <b/>
      <sz val="7"/>
      <name val="Helv"/>
    </font>
    <font>
      <vertAlign val="superscript"/>
      <sz val="9"/>
      <name val="Arial"/>
      <family val="2"/>
    </font>
    <font>
      <vertAlign val="superscript"/>
      <sz val="8"/>
      <name val="Arial"/>
      <family val="2"/>
    </font>
    <font>
      <b/>
      <sz val="14"/>
      <name val="Arial"/>
      <family val="2"/>
    </font>
    <font>
      <b/>
      <i/>
      <sz val="12"/>
      <name val="Arial"/>
      <family val="2"/>
    </font>
    <font>
      <i/>
      <sz val="10"/>
      <name val="Arial"/>
      <family val="2"/>
    </font>
    <font>
      <sz val="12"/>
      <color rgb="FFFF0000"/>
      <name val="Arial"/>
      <family val="2"/>
    </font>
    <font>
      <vertAlign val="superscript"/>
      <sz val="10"/>
      <name val="Arial"/>
      <family val="2"/>
    </font>
    <font>
      <sz val="16"/>
      <name val="Arial"/>
      <family val="2"/>
    </font>
    <font>
      <sz val="12"/>
      <color rgb="FF0000CC"/>
      <name val="Arial"/>
      <family val="2"/>
    </font>
    <font>
      <b/>
      <sz val="18"/>
      <name val="Arial"/>
      <family val="2"/>
    </font>
    <font>
      <sz val="14"/>
      <name val="Arial"/>
      <family val="2"/>
    </font>
    <font>
      <b/>
      <sz val="14"/>
      <color indexed="10"/>
      <name val="Arial"/>
      <family val="2"/>
    </font>
    <font>
      <b/>
      <sz val="11"/>
      <name val="Helv"/>
    </font>
    <font>
      <u/>
      <sz val="8"/>
      <name val="Arial"/>
      <family val="2"/>
    </font>
    <font>
      <sz val="8"/>
      <color rgb="FF0033CC"/>
      <name val="Arial"/>
      <family val="2"/>
    </font>
    <font>
      <sz val="8"/>
      <color rgb="FF0000CC"/>
      <name val="Arial"/>
      <family val="2"/>
    </font>
    <font>
      <b/>
      <sz val="11"/>
      <name val="Arial"/>
      <family val="2"/>
    </font>
    <font>
      <b/>
      <sz val="10"/>
      <color indexed="12"/>
      <name val="Arial"/>
      <family val="2"/>
    </font>
  </fonts>
  <fills count="14">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tint="-0.14999847407452621"/>
        <bgColor indexed="64"/>
      </patternFill>
    </fill>
    <fill>
      <patternFill patternType="solid">
        <fgColor theme="0"/>
        <bgColor indexed="64"/>
      </patternFill>
    </fill>
    <fill>
      <patternFill patternType="solid">
        <fgColor indexed="2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gray0625"/>
    </fill>
    <fill>
      <patternFill patternType="solid">
        <fgColor indexed="65"/>
        <bgColor indexed="64"/>
      </patternFill>
    </fill>
  </fills>
  <borders count="156">
    <border>
      <left/>
      <right/>
      <top/>
      <bottom/>
      <diagonal/>
    </border>
    <border>
      <left style="thin">
        <color indexed="64"/>
      </left>
      <right style="medium">
        <color indexed="64"/>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right style="medium">
        <color indexed="64"/>
      </right>
      <top/>
      <bottom style="thin">
        <color indexed="64"/>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medium">
        <color indexed="64"/>
      </left>
      <right style="double">
        <color indexed="64"/>
      </right>
      <top style="double">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medium">
        <color indexed="64"/>
      </top>
      <bottom style="double">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right style="medium">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medium">
        <color indexed="64"/>
      </right>
      <top style="medium">
        <color indexed="64"/>
      </top>
      <bottom style="double">
        <color indexed="64"/>
      </bottom>
      <diagonal/>
    </border>
    <border>
      <left style="thin">
        <color indexed="64"/>
      </left>
      <right/>
      <top style="medium">
        <color indexed="64"/>
      </top>
      <bottom/>
      <diagonal/>
    </border>
    <border>
      <left style="thin">
        <color indexed="64"/>
      </left>
      <right style="medium">
        <color indexed="64"/>
      </right>
      <top style="double">
        <color indexed="64"/>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medium">
        <color indexed="64"/>
      </right>
      <top style="double">
        <color indexed="64"/>
      </top>
      <bottom style="medium">
        <color indexed="64"/>
      </bottom>
      <diagonal/>
    </border>
    <border>
      <left/>
      <right style="medium">
        <color indexed="64"/>
      </right>
      <top style="thin">
        <color indexed="64"/>
      </top>
      <bottom/>
      <diagonal/>
    </border>
    <border>
      <left/>
      <right style="medium">
        <color indexed="64"/>
      </right>
      <top style="double">
        <color indexed="64"/>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double">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medium">
        <color indexed="64"/>
      </right>
      <top/>
      <bottom/>
      <diagonal/>
    </border>
    <border>
      <left/>
      <right/>
      <top style="double">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double">
        <color indexed="64"/>
      </top>
      <bottom style="medium">
        <color indexed="64"/>
      </bottom>
      <diagonal/>
    </border>
    <border>
      <left/>
      <right/>
      <top style="thin">
        <color indexed="64"/>
      </top>
      <bottom style="thin">
        <color indexed="64"/>
      </bottom>
      <diagonal/>
    </border>
    <border>
      <left/>
      <right/>
      <top style="double">
        <color indexed="64"/>
      </top>
      <bottom/>
      <diagonal/>
    </border>
    <border>
      <left/>
      <right style="thin">
        <color indexed="64"/>
      </right>
      <top style="double">
        <color indexed="64"/>
      </top>
      <bottom style="medium">
        <color indexed="64"/>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style="double">
        <color indexed="64"/>
      </right>
      <top style="medium">
        <color indexed="64"/>
      </top>
      <bottom/>
      <diagonal/>
    </border>
    <border>
      <left style="thin">
        <color indexed="64"/>
      </left>
      <right style="medium">
        <color indexed="64"/>
      </right>
      <top/>
      <bottom style="medium">
        <color indexed="64"/>
      </bottom>
      <diagonal/>
    </border>
    <border>
      <left/>
      <right style="double">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right style="double">
        <color indexed="64"/>
      </right>
      <top style="thin">
        <color indexed="64"/>
      </top>
      <bottom/>
      <diagonal/>
    </border>
    <border>
      <left/>
      <right/>
      <top style="thin">
        <color indexed="64"/>
      </top>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7">
    <xf numFmtId="0" fontId="0" fillId="0" borderId="0"/>
    <xf numFmtId="165" fontId="2" fillId="0" borderId="0" applyFont="0" applyFill="0" applyBorder="0" applyAlignment="0" applyProtection="0"/>
    <xf numFmtId="0" fontId="16" fillId="0" borderId="0" applyNumberFormat="0" applyBorder="0" applyAlignment="0"/>
    <xf numFmtId="166" fontId="17" fillId="0" borderId="0" applyFont="0" applyFill="0" applyBorder="0" applyAlignment="0" applyProtection="0"/>
    <xf numFmtId="40" fontId="18" fillId="0" borderId="0" applyFont="0" applyFill="0" applyBorder="0" applyAlignment="0" applyProtection="0"/>
    <xf numFmtId="40" fontId="18" fillId="0" borderId="0" applyFont="0" applyFill="0" applyBorder="0" applyAlignment="0" applyProtection="0"/>
    <xf numFmtId="167" fontId="19" fillId="0" borderId="0" applyFont="0" applyFill="0" applyBorder="0" applyAlignment="0" applyProtection="0"/>
    <xf numFmtId="0" fontId="2" fillId="0" borderId="0"/>
    <xf numFmtId="0" fontId="20" fillId="0" borderId="0"/>
    <xf numFmtId="0" fontId="2" fillId="0" borderId="0"/>
    <xf numFmtId="0" fontId="2" fillId="0" borderId="0"/>
    <xf numFmtId="0" fontId="19" fillId="0" borderId="0"/>
    <xf numFmtId="0" fontId="16" fillId="0" borderId="0"/>
    <xf numFmtId="0" fontId="16" fillId="0" borderId="0"/>
    <xf numFmtId="0" fontId="1" fillId="0" borderId="0"/>
    <xf numFmtId="0" fontId="1" fillId="0" borderId="0"/>
    <xf numFmtId="0" fontId="16" fillId="0" borderId="0"/>
    <xf numFmtId="0" fontId="2" fillId="0" borderId="0"/>
    <xf numFmtId="0" fontId="16" fillId="0" borderId="0"/>
    <xf numFmtId="0" fontId="1" fillId="0" borderId="0"/>
    <xf numFmtId="0" fontId="20" fillId="0" borderId="0"/>
    <xf numFmtId="0" fontId="2" fillId="0" borderId="0"/>
    <xf numFmtId="0" fontId="19" fillId="0" borderId="0"/>
    <xf numFmtId="0" fontId="21" fillId="0" borderId="0"/>
    <xf numFmtId="0" fontId="16" fillId="0" borderId="0"/>
    <xf numFmtId="0" fontId="22" fillId="3"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8" fillId="0" borderId="0" applyFont="0" applyFill="0" applyBorder="0" applyAlignment="0" applyProtection="0"/>
    <xf numFmtId="9" fontId="18" fillId="0" borderId="0" applyFont="0" applyFill="0" applyBorder="0" applyAlignment="0" applyProtection="0"/>
    <xf numFmtId="169" fontId="17" fillId="0" borderId="0" applyFont="0" applyFill="0" applyBorder="0" applyAlignment="0" applyProtection="0"/>
  </cellStyleXfs>
  <cellXfs count="909">
    <xf numFmtId="0" fontId="0" fillId="0" borderId="0" xfId="0"/>
    <xf numFmtId="0" fontId="3" fillId="0" borderId="0" xfId="0" applyFont="1"/>
    <xf numFmtId="0" fontId="3" fillId="0" borderId="0" xfId="0" applyFont="1" applyAlignment="1">
      <alignment horizontal="center"/>
    </xf>
    <xf numFmtId="0" fontId="4" fillId="0" borderId="0" xfId="0" applyFont="1"/>
    <xf numFmtId="0" fontId="5" fillId="0" borderId="0" xfId="0" applyFont="1"/>
    <xf numFmtId="164" fontId="3" fillId="0" borderId="1" xfId="0" applyNumberFormat="1" applyFont="1" applyBorder="1"/>
    <xf numFmtId="164" fontId="3" fillId="0" borderId="2" xfId="0" applyNumberFormat="1" applyFont="1" applyBorder="1"/>
    <xf numFmtId="164" fontId="3" fillId="0" borderId="3" xfId="0" applyNumberFormat="1" applyFont="1" applyBorder="1"/>
    <xf numFmtId="0" fontId="3" fillId="0" borderId="4" xfId="0" applyFont="1" applyBorder="1" applyAlignment="1">
      <alignment horizontal="center"/>
    </xf>
    <xf numFmtId="0" fontId="5" fillId="0" borderId="5" xfId="0" applyFont="1" applyBorder="1" applyAlignment="1">
      <alignment horizontal="right" vertical="center"/>
    </xf>
    <xf numFmtId="0" fontId="6" fillId="0" borderId="0" xfId="0" applyFont="1"/>
    <xf numFmtId="164" fontId="3" fillId="2" borderId="6" xfId="0" applyNumberFormat="1" applyFont="1" applyFill="1" applyBorder="1"/>
    <xf numFmtId="164" fontId="3" fillId="2" borderId="7" xfId="0" applyNumberFormat="1" applyFont="1" applyFill="1" applyBorder="1"/>
    <xf numFmtId="3" fontId="3" fillId="0" borderId="8" xfId="0" applyNumberFormat="1" applyFont="1" applyBorder="1" applyProtection="1">
      <protection locked="0"/>
    </xf>
    <xf numFmtId="3" fontId="3" fillId="0" borderId="7" xfId="0" applyNumberFormat="1" applyFont="1" applyBorder="1" applyProtection="1">
      <protection locked="0"/>
    </xf>
    <xf numFmtId="3" fontId="3" fillId="2" borderId="8" xfId="0" applyNumberFormat="1" applyFont="1" applyFill="1" applyBorder="1" applyProtection="1">
      <protection locked="0"/>
    </xf>
    <xf numFmtId="3" fontId="3" fillId="2" borderId="7" xfId="0" applyNumberFormat="1" applyFont="1" applyFill="1" applyBorder="1" applyProtection="1">
      <protection locked="0"/>
    </xf>
    <xf numFmtId="164" fontId="3" fillId="0" borderId="8" xfId="0" applyNumberFormat="1" applyFont="1" applyBorder="1" applyProtection="1">
      <protection locked="0"/>
    </xf>
    <xf numFmtId="164" fontId="3" fillId="0" borderId="7" xfId="0" applyNumberFormat="1" applyFont="1" applyBorder="1" applyProtection="1">
      <protection locked="0"/>
    </xf>
    <xf numFmtId="164" fontId="3" fillId="2" borderId="8" xfId="0" applyNumberFormat="1" applyFont="1" applyFill="1" applyBorder="1" applyProtection="1">
      <protection locked="0"/>
    </xf>
    <xf numFmtId="164" fontId="3" fillId="2" borderId="7" xfId="0" applyNumberFormat="1" applyFont="1" applyFill="1" applyBorder="1" applyProtection="1">
      <protection locked="0"/>
    </xf>
    <xf numFmtId="0" fontId="7" fillId="0" borderId="8" xfId="0" applyFont="1" applyBorder="1" applyAlignment="1">
      <alignment horizontal="center"/>
    </xf>
    <xf numFmtId="0" fontId="3" fillId="0" borderId="9" xfId="0" applyFont="1" applyBorder="1" applyAlignment="1">
      <alignment horizontal="left"/>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5" fillId="0" borderId="15" xfId="0" applyFont="1" applyBorder="1" applyAlignment="1">
      <alignment horizontal="centerContinuous" vertical="center"/>
    </xf>
    <xf numFmtId="0" fontId="5" fillId="0" borderId="7" xfId="0" applyFont="1" applyBorder="1" applyAlignment="1">
      <alignment horizontal="centerContinuous" vertical="center" wrapText="1"/>
    </xf>
    <xf numFmtId="0" fontId="5" fillId="0" borderId="16" xfId="0" applyFont="1" applyBorder="1" applyAlignment="1">
      <alignment horizontal="centerContinuous" vertical="center"/>
    </xf>
    <xf numFmtId="0" fontId="5" fillId="0" borderId="7" xfId="0" applyFont="1" applyBorder="1" applyAlignment="1">
      <alignment horizontal="centerContinuous" vertical="center"/>
    </xf>
    <xf numFmtId="0" fontId="5" fillId="0" borderId="17" xfId="0" applyFont="1" applyBorder="1" applyAlignment="1">
      <alignment horizontal="centerContinuous" vertical="center" wrapText="1"/>
    </xf>
    <xf numFmtId="0" fontId="5" fillId="0" borderId="18" xfId="0" applyFont="1" applyBorder="1" applyAlignment="1">
      <alignment horizontal="centerContinuous" vertical="center"/>
    </xf>
    <xf numFmtId="0" fontId="5" fillId="0" borderId="17" xfId="0" applyFont="1" applyBorder="1" applyAlignment="1">
      <alignment horizontal="centerContinuous"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Continuous"/>
    </xf>
    <xf numFmtId="0" fontId="11" fillId="0" borderId="28" xfId="0" applyFont="1" applyBorder="1" applyAlignment="1">
      <alignment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2" fillId="0" borderId="0" xfId="0" applyFont="1"/>
    <xf numFmtId="0" fontId="13" fillId="0" borderId="0" xfId="0" applyFont="1" applyAlignment="1">
      <alignment horizontal="left" vertical="top"/>
    </xf>
    <xf numFmtId="0" fontId="14" fillId="0" borderId="0" xfId="0" applyFont="1" applyAlignment="1">
      <alignment horizontal="right" vertical="top"/>
    </xf>
    <xf numFmtId="0" fontId="15" fillId="0" borderId="0" xfId="0" applyFont="1" applyAlignment="1">
      <alignment vertical="top"/>
    </xf>
    <xf numFmtId="0" fontId="19" fillId="0" borderId="0" xfId="27"/>
    <xf numFmtId="0" fontId="10" fillId="0" borderId="0" xfId="27" applyFont="1"/>
    <xf numFmtId="3" fontId="26" fillId="0" borderId="29" xfId="26" applyNumberFormat="1" applyFont="1" applyBorder="1" applyAlignment="1">
      <alignment horizontal="center"/>
    </xf>
    <xf numFmtId="3" fontId="9" fillId="0" borderId="29" xfId="26" applyNumberFormat="1" applyFont="1" applyBorder="1" applyAlignment="1">
      <alignment horizontal="center"/>
    </xf>
    <xf numFmtId="3" fontId="9" fillId="0" borderId="30" xfId="26" applyNumberFormat="1" applyFont="1" applyBorder="1" applyAlignment="1">
      <alignment horizontal="center"/>
    </xf>
    <xf numFmtId="3" fontId="9" fillId="0" borderId="1" xfId="26" applyNumberFormat="1" applyFont="1" applyBorder="1" applyAlignment="1">
      <alignment horizontal="center"/>
    </xf>
    <xf numFmtId="3" fontId="9" fillId="0" borderId="2" xfId="26" applyNumberFormat="1" applyFont="1" applyBorder="1" applyAlignment="1">
      <alignment horizontal="center"/>
    </xf>
    <xf numFmtId="3" fontId="9" fillId="0" borderId="31" xfId="26" applyNumberFormat="1" applyFont="1" applyBorder="1" applyAlignment="1">
      <alignment horizontal="center"/>
    </xf>
    <xf numFmtId="3" fontId="9" fillId="0" borderId="32" xfId="26" applyNumberFormat="1" applyFont="1" applyBorder="1" applyAlignment="1">
      <alignment horizontal="center"/>
    </xf>
    <xf numFmtId="3" fontId="9" fillId="0" borderId="3" xfId="26" applyNumberFormat="1" applyFont="1" applyBorder="1" applyAlignment="1">
      <alignment horizontal="center"/>
    </xf>
    <xf numFmtId="0" fontId="10" fillId="0" borderId="33" xfId="27" applyFont="1" applyBorder="1"/>
    <xf numFmtId="3" fontId="9" fillId="0" borderId="34" xfId="26" applyNumberFormat="1" applyFont="1" applyBorder="1" applyAlignment="1">
      <alignment horizontal="center"/>
    </xf>
    <xf numFmtId="3" fontId="9" fillId="0" borderId="35" xfId="26" applyNumberFormat="1" applyFont="1" applyBorder="1" applyAlignment="1">
      <alignment horizontal="center"/>
    </xf>
    <xf numFmtId="0" fontId="9" fillId="0" borderId="31" xfId="26" applyFont="1" applyBorder="1" applyAlignment="1">
      <alignment horizontal="center"/>
    </xf>
    <xf numFmtId="0" fontId="5" fillId="0" borderId="36" xfId="26" applyFont="1" applyBorder="1" applyAlignment="1">
      <alignment horizontal="left"/>
    </xf>
    <xf numFmtId="3" fontId="27" fillId="2" borderId="37" xfId="0" applyNumberFormat="1" applyFont="1" applyFill="1" applyBorder="1" applyAlignment="1">
      <alignment horizontal="center"/>
    </xf>
    <xf numFmtId="3" fontId="3" fillId="2" borderId="37" xfId="0" applyNumberFormat="1" applyFont="1" applyFill="1" applyBorder="1"/>
    <xf numFmtId="3" fontId="3" fillId="2" borderId="38" xfId="0" applyNumberFormat="1" applyFont="1" applyFill="1" applyBorder="1"/>
    <xf numFmtId="0" fontId="0" fillId="0" borderId="39" xfId="0" applyBorder="1"/>
    <xf numFmtId="3" fontId="3" fillId="2" borderId="6" xfId="0" applyNumberFormat="1" applyFont="1" applyFill="1" applyBorder="1"/>
    <xf numFmtId="3" fontId="3" fillId="2" borderId="7" xfId="0" applyNumberFormat="1" applyFont="1" applyFill="1" applyBorder="1"/>
    <xf numFmtId="0" fontId="0" fillId="4" borderId="0" xfId="0" applyFill="1"/>
    <xf numFmtId="0" fontId="0" fillId="4" borderId="12" xfId="0" applyFill="1" applyBorder="1"/>
    <xf numFmtId="3" fontId="3" fillId="5" borderId="8" xfId="0" applyNumberFormat="1" applyFont="1" applyFill="1" applyBorder="1" applyProtection="1">
      <protection locked="0"/>
    </xf>
    <xf numFmtId="3" fontId="3" fillId="5" borderId="7" xfId="0" applyNumberFormat="1" applyFont="1" applyFill="1" applyBorder="1" applyProtection="1">
      <protection locked="0"/>
    </xf>
    <xf numFmtId="3" fontId="3" fillId="2" borderId="40" xfId="0" applyNumberFormat="1" applyFont="1" applyFill="1" applyBorder="1" applyProtection="1">
      <protection locked="0"/>
    </xf>
    <xf numFmtId="3" fontId="3" fillId="2" borderId="41" xfId="0" applyNumberFormat="1" applyFont="1" applyFill="1" applyBorder="1"/>
    <xf numFmtId="3" fontId="3" fillId="2" borderId="42" xfId="0" applyNumberFormat="1" applyFont="1" applyFill="1" applyBorder="1"/>
    <xf numFmtId="170" fontId="3" fillId="6" borderId="43" xfId="6" applyNumberFormat="1" applyFont="1" applyFill="1" applyBorder="1" applyProtection="1"/>
    <xf numFmtId="3" fontId="3" fillId="7" borderId="44" xfId="0" applyNumberFormat="1" applyFont="1" applyFill="1" applyBorder="1" applyProtection="1">
      <protection locked="0"/>
    </xf>
    <xf numFmtId="3" fontId="3" fillId="7" borderId="42" xfId="0" applyNumberFormat="1" applyFont="1" applyFill="1" applyBorder="1" applyProtection="1">
      <protection locked="0"/>
    </xf>
    <xf numFmtId="3" fontId="3" fillId="2" borderId="44" xfId="0" applyNumberFormat="1" applyFont="1" applyFill="1" applyBorder="1" applyProtection="1">
      <protection locked="0"/>
    </xf>
    <xf numFmtId="3" fontId="3" fillId="2" borderId="42" xfId="0" applyNumberFormat="1" applyFont="1" applyFill="1" applyBorder="1" applyProtection="1">
      <protection locked="0"/>
    </xf>
    <xf numFmtId="3" fontId="3" fillId="2" borderId="41" xfId="0" applyNumberFormat="1" applyFont="1" applyFill="1" applyBorder="1" applyProtection="1">
      <protection locked="0"/>
    </xf>
    <xf numFmtId="0" fontId="7" fillId="0" borderId="45" xfId="0" applyFont="1" applyBorder="1" applyAlignment="1">
      <alignment horizontal="center"/>
    </xf>
    <xf numFmtId="0" fontId="3" fillId="0" borderId="38" xfId="0" applyFont="1" applyBorder="1" applyAlignment="1">
      <alignment horizontal="left"/>
    </xf>
    <xf numFmtId="0" fontId="28" fillId="0" borderId="0" xfId="27" applyFont="1" applyAlignment="1">
      <alignment horizontal="center"/>
    </xf>
    <xf numFmtId="0" fontId="0" fillId="4" borderId="46" xfId="0" applyFill="1" applyBorder="1"/>
    <xf numFmtId="3" fontId="3" fillId="2" borderId="43" xfId="0" applyNumberFormat="1" applyFont="1" applyFill="1" applyBorder="1"/>
    <xf numFmtId="3" fontId="3" fillId="2" borderId="47" xfId="0" applyNumberFormat="1" applyFont="1" applyFill="1" applyBorder="1"/>
    <xf numFmtId="3" fontId="3" fillId="7" borderId="48" xfId="0" applyNumberFormat="1" applyFont="1" applyFill="1" applyBorder="1" applyProtection="1">
      <protection locked="0"/>
    </xf>
    <xf numFmtId="3" fontId="3" fillId="7" borderId="47" xfId="0" applyNumberFormat="1" applyFont="1" applyFill="1" applyBorder="1" applyProtection="1">
      <protection locked="0"/>
    </xf>
    <xf numFmtId="3" fontId="3" fillId="2" borderId="48" xfId="0" applyNumberFormat="1" applyFont="1" applyFill="1" applyBorder="1" applyProtection="1">
      <protection locked="0"/>
    </xf>
    <xf numFmtId="3" fontId="3" fillId="2" borderId="47" xfId="0" applyNumberFormat="1" applyFont="1" applyFill="1" applyBorder="1" applyProtection="1">
      <protection locked="0"/>
    </xf>
    <xf numFmtId="3" fontId="3" fillId="2" borderId="43" xfId="0" applyNumberFormat="1" applyFont="1" applyFill="1" applyBorder="1" applyProtection="1">
      <protection locked="0"/>
    </xf>
    <xf numFmtId="3" fontId="3" fillId="2" borderId="49" xfId="0" applyNumberFormat="1" applyFont="1" applyFill="1" applyBorder="1" applyProtection="1">
      <protection locked="0"/>
    </xf>
    <xf numFmtId="3" fontId="3" fillId="2" borderId="50" xfId="0" applyNumberFormat="1" applyFont="1" applyFill="1" applyBorder="1"/>
    <xf numFmtId="3" fontId="3" fillId="2" borderId="51" xfId="0" applyNumberFormat="1" applyFont="1" applyFill="1" applyBorder="1"/>
    <xf numFmtId="3" fontId="3" fillId="2" borderId="51" xfId="0" applyNumberFormat="1" applyFont="1" applyFill="1" applyBorder="1" applyProtection="1">
      <protection locked="0"/>
    </xf>
    <xf numFmtId="3" fontId="3" fillId="2" borderId="50" xfId="0" applyNumberFormat="1" applyFont="1" applyFill="1" applyBorder="1" applyProtection="1">
      <protection locked="0"/>
    </xf>
    <xf numFmtId="0" fontId="29" fillId="0" borderId="21" xfId="26" applyFont="1" applyBorder="1" applyAlignment="1">
      <alignment horizontal="center"/>
    </xf>
    <xf numFmtId="0" fontId="29" fillId="0" borderId="23" xfId="26" applyFont="1" applyBorder="1" applyAlignment="1">
      <alignment horizontal="center"/>
    </xf>
    <xf numFmtId="0" fontId="30" fillId="0" borderId="52" xfId="27" applyFont="1" applyBorder="1" applyAlignment="1">
      <alignment horizontal="center"/>
    </xf>
    <xf numFmtId="0" fontId="30" fillId="0" borderId="53" xfId="26" applyFont="1" applyBorder="1" applyAlignment="1">
      <alignment horizontal="center"/>
    </xf>
    <xf numFmtId="0" fontId="30" fillId="0" borderId="54" xfId="27" applyFont="1" applyBorder="1" applyAlignment="1">
      <alignment horizontal="center"/>
    </xf>
    <xf numFmtId="0" fontId="30" fillId="0" borderId="41" xfId="26" applyFont="1" applyBorder="1" applyAlignment="1">
      <alignment horizontal="center"/>
    </xf>
    <xf numFmtId="0" fontId="30" fillId="0" borderId="55" xfId="27" applyFont="1" applyBorder="1" applyAlignment="1">
      <alignment horizontal="center"/>
    </xf>
    <xf numFmtId="0" fontId="30" fillId="5" borderId="55" xfId="27" applyFont="1" applyFill="1" applyBorder="1" applyAlignment="1">
      <alignment horizontal="center"/>
    </xf>
    <xf numFmtId="0" fontId="30" fillId="5" borderId="41" xfId="26" applyFont="1" applyFill="1" applyBorder="1" applyAlignment="1">
      <alignment horizontal="center"/>
    </xf>
    <xf numFmtId="0" fontId="30" fillId="0" borderId="56" xfId="26" applyFont="1" applyBorder="1" applyAlignment="1">
      <alignment horizontal="center"/>
    </xf>
    <xf numFmtId="0" fontId="28" fillId="0" borderId="33" xfId="27" applyFont="1" applyBorder="1" applyAlignment="1">
      <alignment horizontal="center"/>
    </xf>
    <xf numFmtId="0" fontId="30" fillId="0" borderId="57" xfId="27" applyFont="1" applyBorder="1" applyAlignment="1">
      <alignment horizontal="center"/>
    </xf>
    <xf numFmtId="0" fontId="30" fillId="0" borderId="58" xfId="26" applyFont="1" applyBorder="1" applyAlignment="1">
      <alignment horizontal="center"/>
    </xf>
    <xf numFmtId="0" fontId="30" fillId="0" borderId="58" xfId="27" applyFont="1" applyBorder="1" applyAlignment="1">
      <alignment horizontal="center"/>
    </xf>
    <xf numFmtId="0" fontId="30" fillId="0" borderId="34" xfId="26" applyFont="1" applyBorder="1" applyAlignment="1">
      <alignment horizontal="center"/>
    </xf>
    <xf numFmtId="0" fontId="30" fillId="0" borderId="59" xfId="27" applyFont="1" applyBorder="1" applyAlignment="1">
      <alignment horizontal="center"/>
    </xf>
    <xf numFmtId="0" fontId="9" fillId="0" borderId="34" xfId="26" applyFont="1" applyBorder="1" applyAlignment="1">
      <alignment horizontal="center" vertical="center"/>
    </xf>
    <xf numFmtId="0" fontId="9" fillId="0" borderId="5" xfId="26" applyFont="1" applyBorder="1" applyAlignment="1">
      <alignment horizontal="center" vertical="center"/>
    </xf>
    <xf numFmtId="0" fontId="19" fillId="0" borderId="0" xfId="27" applyAlignment="1">
      <alignment vertical="center"/>
    </xf>
    <xf numFmtId="0" fontId="31" fillId="0" borderId="60" xfId="27" applyFont="1" applyBorder="1" applyAlignment="1">
      <alignment horizontal="center" vertical="center" wrapText="1"/>
    </xf>
    <xf numFmtId="0" fontId="31" fillId="5" borderId="61" xfId="27" applyFont="1" applyFill="1" applyBorder="1" applyAlignment="1">
      <alignment horizontal="center" vertical="center" wrapText="1"/>
    </xf>
    <xf numFmtId="0" fontId="19" fillId="5" borderId="62" xfId="27" applyFill="1" applyBorder="1" applyAlignment="1">
      <alignment horizontal="center" vertical="center"/>
    </xf>
    <xf numFmtId="0" fontId="19" fillId="5" borderId="63" xfId="27" applyFill="1" applyBorder="1" applyAlignment="1">
      <alignment horizontal="center" vertical="center"/>
    </xf>
    <xf numFmtId="0" fontId="9" fillId="0" borderId="64" xfId="27" applyFont="1" applyBorder="1" applyAlignment="1">
      <alignment horizontal="center" vertical="center"/>
    </xf>
    <xf numFmtId="0" fontId="9" fillId="0" borderId="65" xfId="27" applyFont="1" applyBorder="1" applyAlignment="1">
      <alignment horizontal="center" vertical="center" wrapText="1"/>
    </xf>
    <xf numFmtId="0" fontId="9" fillId="0" borderId="47" xfId="27" applyFont="1" applyBorder="1" applyAlignment="1">
      <alignment horizontal="center" vertical="center" wrapText="1"/>
    </xf>
    <xf numFmtId="0" fontId="9" fillId="0" borderId="66" xfId="27" applyFont="1" applyBorder="1" applyAlignment="1">
      <alignment horizontal="center" vertical="center" wrapText="1"/>
    </xf>
    <xf numFmtId="0" fontId="9" fillId="0" borderId="67" xfId="27" applyFont="1" applyBorder="1" applyAlignment="1">
      <alignment horizontal="center" vertical="center" wrapText="1"/>
    </xf>
    <xf numFmtId="0" fontId="9" fillId="0" borderId="68" xfId="27" applyFont="1" applyBorder="1" applyAlignment="1">
      <alignment horizontal="center" vertical="center" wrapText="1"/>
    </xf>
    <xf numFmtId="0" fontId="9" fillId="0" borderId="69" xfId="26" applyFont="1" applyBorder="1" applyAlignment="1">
      <alignment horizontal="center" vertical="center"/>
    </xf>
    <xf numFmtId="0" fontId="9" fillId="0" borderId="70" xfId="26" applyFont="1" applyBorder="1" applyAlignment="1">
      <alignment horizontal="center" vertical="center"/>
    </xf>
    <xf numFmtId="0" fontId="31" fillId="5" borderId="21" xfId="27" applyFont="1" applyFill="1" applyBorder="1" applyAlignment="1">
      <alignment horizontal="center"/>
    </xf>
    <xf numFmtId="0" fontId="31" fillId="5" borderId="23" xfId="27" applyFont="1" applyFill="1" applyBorder="1" applyAlignment="1">
      <alignment horizontal="center"/>
    </xf>
    <xf numFmtId="0" fontId="19" fillId="5" borderId="71" xfId="27" applyFill="1" applyBorder="1" applyAlignment="1">
      <alignment horizontal="center"/>
    </xf>
    <xf numFmtId="0" fontId="19" fillId="5" borderId="72" xfId="27" applyFill="1" applyBorder="1" applyAlignment="1">
      <alignment horizontal="center"/>
    </xf>
    <xf numFmtId="0" fontId="10" fillId="0" borderId="73" xfId="27" applyFont="1" applyBorder="1" applyAlignment="1">
      <alignment horizontal="center"/>
    </xf>
    <xf numFmtId="0" fontId="10" fillId="0" borderId="74" xfId="27" applyFont="1" applyBorder="1" applyAlignment="1">
      <alignment horizontal="center"/>
    </xf>
    <xf numFmtId="0" fontId="10" fillId="0" borderId="75" xfId="27" applyFont="1" applyBorder="1" applyAlignment="1">
      <alignment horizontal="center"/>
    </xf>
    <xf numFmtId="0" fontId="10" fillId="0" borderId="76" xfId="27" applyFont="1" applyBorder="1" applyAlignment="1">
      <alignment horizontal="center"/>
    </xf>
    <xf numFmtId="0" fontId="9" fillId="0" borderId="77" xfId="26" applyFont="1" applyBorder="1" applyAlignment="1">
      <alignment horizontal="center" vertical="center"/>
    </xf>
    <xf numFmtId="0" fontId="9" fillId="0" borderId="78" xfId="26" applyFont="1" applyBorder="1" applyAlignment="1">
      <alignment horizontal="center" vertical="center"/>
    </xf>
    <xf numFmtId="0" fontId="32" fillId="0" borderId="0" xfId="0" applyFont="1" applyAlignment="1">
      <alignment vertical="center" wrapText="1"/>
    </xf>
    <xf numFmtId="0" fontId="22" fillId="3" borderId="0" xfId="25"/>
    <xf numFmtId="0" fontId="15" fillId="0" borderId="0" xfId="0" applyFont="1" applyAlignment="1">
      <alignment horizontal="left" vertical="top"/>
    </xf>
    <xf numFmtId="0" fontId="14" fillId="3" borderId="0" xfId="25" applyFont="1"/>
    <xf numFmtId="0" fontId="19" fillId="0" borderId="0" xfId="0" applyFont="1"/>
    <xf numFmtId="0" fontId="5" fillId="0" borderId="0" xfId="0" applyFont="1" applyAlignment="1">
      <alignment horizontal="right" vertical="center"/>
    </xf>
    <xf numFmtId="38" fontId="3" fillId="0" borderId="1" xfId="4" applyNumberFormat="1" applyFont="1" applyFill="1" applyBorder="1" applyAlignment="1"/>
    <xf numFmtId="38" fontId="3" fillId="0" borderId="2" xfId="4" applyNumberFormat="1" applyFont="1" applyFill="1" applyBorder="1" applyAlignment="1"/>
    <xf numFmtId="40" fontId="3" fillId="0" borderId="1" xfId="4" applyFont="1" applyFill="1" applyBorder="1" applyAlignment="1"/>
    <xf numFmtId="40" fontId="3" fillId="0" borderId="2" xfId="4" applyFont="1" applyFill="1" applyBorder="1" applyAlignment="1"/>
    <xf numFmtId="0" fontId="5" fillId="0" borderId="63" xfId="0" applyFont="1" applyBorder="1" applyAlignment="1">
      <alignment horizontal="right" vertical="center"/>
    </xf>
    <xf numFmtId="0" fontId="3" fillId="0" borderId="6" xfId="4" applyNumberFormat="1" applyFont="1" applyFill="1" applyBorder="1" applyAlignment="1" applyProtection="1">
      <protection locked="0"/>
    </xf>
    <xf numFmtId="0" fontId="3" fillId="0" borderId="7" xfId="4" applyNumberFormat="1" applyFont="1" applyFill="1" applyBorder="1" applyAlignment="1" applyProtection="1">
      <protection locked="0"/>
    </xf>
    <xf numFmtId="164" fontId="3" fillId="0" borderId="6" xfId="4" applyNumberFormat="1" applyFont="1" applyFill="1" applyBorder="1" applyAlignment="1" applyProtection="1">
      <protection locked="0"/>
    </xf>
    <xf numFmtId="164" fontId="3" fillId="0" borderId="7" xfId="4" applyNumberFormat="1" applyFont="1" applyFill="1" applyBorder="1" applyAlignment="1" applyProtection="1">
      <protection locked="0"/>
    </xf>
    <xf numFmtId="0" fontId="33" fillId="0" borderId="45" xfId="0" applyFont="1" applyBorder="1" applyAlignment="1">
      <alignment horizontal="center"/>
    </xf>
    <xf numFmtId="0" fontId="12" fillId="0" borderId="40" xfId="0" applyFont="1" applyBorder="1" applyAlignment="1">
      <alignment horizontal="left"/>
    </xf>
    <xf numFmtId="0" fontId="33" fillId="0" borderId="65" xfId="0" applyFont="1" applyBorder="1" applyAlignment="1">
      <alignment horizontal="center"/>
    </xf>
    <xf numFmtId="0" fontId="3" fillId="0" borderId="79" xfId="4" applyNumberFormat="1" applyFont="1" applyFill="1" applyBorder="1" applyAlignment="1" applyProtection="1">
      <protection locked="0"/>
    </xf>
    <xf numFmtId="0" fontId="3" fillId="0" borderId="80" xfId="4" applyNumberFormat="1" applyFont="1" applyFill="1" applyBorder="1" applyAlignment="1" applyProtection="1">
      <protection locked="0"/>
    </xf>
    <xf numFmtId="164" fontId="3" fillId="0" borderId="79" xfId="4" applyNumberFormat="1" applyFont="1" applyFill="1" applyBorder="1" applyAlignment="1" applyProtection="1">
      <protection locked="0"/>
    </xf>
    <xf numFmtId="164" fontId="3" fillId="0" borderId="80" xfId="4" applyNumberFormat="1" applyFont="1" applyFill="1" applyBorder="1" applyAlignment="1" applyProtection="1">
      <protection locked="0"/>
    </xf>
    <xf numFmtId="0" fontId="3" fillId="0" borderId="81" xfId="4" applyNumberFormat="1" applyFont="1" applyFill="1" applyBorder="1" applyAlignment="1" applyProtection="1">
      <protection locked="0"/>
    </xf>
    <xf numFmtId="164" fontId="3" fillId="0" borderId="81" xfId="4" applyNumberFormat="1" applyFont="1" applyFill="1" applyBorder="1" applyAlignment="1" applyProtection="1">
      <protection locked="0"/>
    </xf>
    <xf numFmtId="0" fontId="3" fillId="0" borderId="82" xfId="4" applyNumberFormat="1" applyFont="1" applyFill="1" applyBorder="1" applyAlignment="1" applyProtection="1">
      <protection locked="0"/>
    </xf>
    <xf numFmtId="164" fontId="3" fillId="0" borderId="82" xfId="4" applyNumberFormat="1" applyFont="1" applyFill="1" applyBorder="1" applyAlignment="1" applyProtection="1">
      <protection locked="0"/>
    </xf>
    <xf numFmtId="0" fontId="33" fillId="0" borderId="83" xfId="0" applyFont="1" applyBorder="1" applyAlignment="1">
      <alignment horizontal="center"/>
    </xf>
    <xf numFmtId="0" fontId="30" fillId="0" borderId="84" xfId="0" applyFont="1" applyBorder="1" applyAlignment="1">
      <alignment horizontal="center"/>
    </xf>
    <xf numFmtId="0" fontId="30" fillId="0" borderId="81" xfId="0" applyFont="1" applyBorder="1" applyAlignment="1">
      <alignment horizontal="center"/>
    </xf>
    <xf numFmtId="0" fontId="7" fillId="0" borderId="85" xfId="0" applyFont="1" applyBorder="1" applyAlignment="1">
      <alignment horizontal="center"/>
    </xf>
    <xf numFmtId="0" fontId="3" fillId="0" borderId="86" xfId="0" applyFont="1" applyBorder="1" applyAlignment="1">
      <alignment horizontal="centerContinuous"/>
    </xf>
    <xf numFmtId="0" fontId="5" fillId="0" borderId="87"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83" xfId="0" applyFont="1" applyBorder="1" applyAlignment="1">
      <alignment horizontal="center" vertical="center" wrapText="1"/>
    </xf>
    <xf numFmtId="0" fontId="32" fillId="0" borderId="33" xfId="0" applyFont="1" applyBorder="1" applyAlignment="1">
      <alignment horizontal="center" vertical="center"/>
    </xf>
    <xf numFmtId="0" fontId="3" fillId="0" borderId="90" xfId="0" applyFont="1" applyBorder="1"/>
    <xf numFmtId="0" fontId="3" fillId="0" borderId="25" xfId="0" applyFont="1" applyBorder="1"/>
    <xf numFmtId="0" fontId="3" fillId="0" borderId="24" xfId="0" applyFont="1" applyBorder="1" applyAlignment="1">
      <alignment horizontal="centerContinuous" vertical="center"/>
    </xf>
    <xf numFmtId="0" fontId="3" fillId="0" borderId="91" xfId="0" applyFont="1" applyBorder="1" applyAlignment="1">
      <alignment horizontal="center"/>
    </xf>
    <xf numFmtId="0" fontId="3" fillId="0" borderId="72" xfId="0" applyFont="1" applyBorder="1" applyAlignment="1">
      <alignment horizontal="centerContinuous"/>
    </xf>
    <xf numFmtId="0" fontId="10" fillId="0" borderId="28" xfId="0" applyFont="1" applyBorder="1" applyAlignment="1">
      <alignment horizontal="left" vertical="center" wrapText="1"/>
    </xf>
    <xf numFmtId="0" fontId="3" fillId="0" borderId="28" xfId="0" applyFont="1" applyBorder="1" applyAlignment="1">
      <alignment horizontal="centerContinuous" vertical="center"/>
    </xf>
    <xf numFmtId="0" fontId="34" fillId="0" borderId="0" xfId="0" applyFont="1" applyAlignment="1">
      <alignment vertical="top"/>
    </xf>
    <xf numFmtId="0" fontId="34" fillId="0" borderId="0" xfId="0" applyFont="1" applyAlignment="1">
      <alignment vertical="top"/>
    </xf>
    <xf numFmtId="40" fontId="3" fillId="0" borderId="3" xfId="4" applyFont="1" applyFill="1" applyBorder="1" applyAlignment="1"/>
    <xf numFmtId="2" fontId="3" fillId="0" borderId="6" xfId="4" applyNumberFormat="1" applyFont="1" applyFill="1" applyBorder="1" applyAlignment="1" applyProtection="1">
      <protection locked="0"/>
    </xf>
    <xf numFmtId="2" fontId="3" fillId="0" borderId="7" xfId="4" applyNumberFormat="1" applyFont="1" applyFill="1" applyBorder="1" applyAlignment="1" applyProtection="1">
      <protection locked="0"/>
    </xf>
    <xf numFmtId="2" fontId="3" fillId="0" borderId="8" xfId="4" applyNumberFormat="1" applyFont="1" applyFill="1" applyBorder="1" applyAlignment="1" applyProtection="1">
      <protection locked="0"/>
    </xf>
    <xf numFmtId="2" fontId="3" fillId="0" borderId="79" xfId="4" applyNumberFormat="1" applyFont="1" applyFill="1" applyBorder="1" applyAlignment="1" applyProtection="1">
      <protection locked="0"/>
    </xf>
    <xf numFmtId="2" fontId="3" fillId="0" borderId="80" xfId="4" applyNumberFormat="1" applyFont="1" applyFill="1" applyBorder="1" applyAlignment="1" applyProtection="1">
      <protection locked="0"/>
    </xf>
    <xf numFmtId="2" fontId="3" fillId="0" borderId="48" xfId="4" applyNumberFormat="1" applyFont="1" applyFill="1" applyBorder="1" applyAlignment="1" applyProtection="1">
      <protection locked="0"/>
    </xf>
    <xf numFmtId="2" fontId="3" fillId="0" borderId="92" xfId="4" applyNumberFormat="1" applyFont="1" applyFill="1" applyBorder="1" applyAlignment="1" applyProtection="1">
      <protection locked="0"/>
    </xf>
    <xf numFmtId="2" fontId="3" fillId="0" borderId="17" xfId="4" applyNumberFormat="1" applyFont="1" applyFill="1" applyBorder="1" applyAlignment="1" applyProtection="1">
      <protection locked="0"/>
    </xf>
    <xf numFmtId="2" fontId="3" fillId="0" borderId="49" xfId="4" applyNumberFormat="1" applyFont="1" applyFill="1" applyBorder="1" applyAlignment="1" applyProtection="1">
      <protection locked="0"/>
    </xf>
    <xf numFmtId="2" fontId="3" fillId="0" borderId="81" xfId="4" applyNumberFormat="1" applyFont="1" applyFill="1" applyBorder="1" applyAlignment="1" applyProtection="1">
      <protection locked="0"/>
    </xf>
    <xf numFmtId="0" fontId="30" fillId="0" borderId="46" xfId="0" applyFont="1" applyBorder="1" applyAlignment="1">
      <alignment horizontal="center"/>
    </xf>
    <xf numFmtId="0" fontId="5" fillId="0" borderId="87" xfId="0" applyFont="1" applyBorder="1" applyAlignment="1">
      <alignment horizontal="centerContinuous" vertical="center"/>
    </xf>
    <xf numFmtId="0" fontId="5" fillId="0" borderId="88" xfId="0" applyFont="1" applyBorder="1" applyAlignment="1">
      <alignment horizontal="centerContinuous" vertical="center" wrapText="1"/>
    </xf>
    <xf numFmtId="0" fontId="5" fillId="0" borderId="89" xfId="0" applyFont="1" applyBorder="1" applyAlignment="1">
      <alignment horizontal="centerContinuous" vertical="center"/>
    </xf>
    <xf numFmtId="0" fontId="35" fillId="0" borderId="0" xfId="0" applyFont="1" applyAlignment="1" applyProtection="1">
      <alignment horizontal="center" vertical="center"/>
      <protection locked="0"/>
    </xf>
    <xf numFmtId="0" fontId="3" fillId="0" borderId="73" xfId="0" applyFont="1" applyBorder="1" applyAlignment="1">
      <alignment horizontal="centerContinuous" vertical="center"/>
    </xf>
    <xf numFmtId="0" fontId="3" fillId="0" borderId="74" xfId="0" applyFont="1" applyBorder="1" applyAlignment="1">
      <alignment horizontal="centerContinuous" vertical="center"/>
    </xf>
    <xf numFmtId="0" fontId="14" fillId="0" borderId="74" xfId="0" applyFont="1" applyBorder="1" applyAlignment="1">
      <alignment horizontal="centerContinuous" vertical="center"/>
    </xf>
    <xf numFmtId="0" fontId="3" fillId="0" borderId="93" xfId="0" applyFont="1" applyBorder="1" applyAlignment="1">
      <alignment horizontal="centerContinuous" vertical="center"/>
    </xf>
    <xf numFmtId="0" fontId="35" fillId="0" borderId="0" xfId="0" applyFont="1" applyAlignment="1">
      <alignment horizontal="center" vertical="center"/>
    </xf>
    <xf numFmtId="0" fontId="10" fillId="0" borderId="28" xfId="0" applyFont="1" applyBorder="1" applyAlignment="1">
      <alignment vertical="center" wrapText="1"/>
    </xf>
    <xf numFmtId="0" fontId="6" fillId="0" borderId="0" xfId="0" applyFont="1" applyAlignment="1">
      <alignment horizontal="center" vertical="center"/>
    </xf>
    <xf numFmtId="0" fontId="0" fillId="2" borderId="0" xfId="0" applyFill="1"/>
    <xf numFmtId="171" fontId="0" fillId="2" borderId="0" xfId="0" applyNumberFormat="1" applyFill="1"/>
    <xf numFmtId="0" fontId="11" fillId="2" borderId="0" xfId="0" applyFont="1" applyFill="1"/>
    <xf numFmtId="164" fontId="36" fillId="2" borderId="0" xfId="0" applyNumberFormat="1" applyFont="1" applyFill="1" applyAlignment="1">
      <alignment horizontal="right"/>
    </xf>
    <xf numFmtId="164" fontId="12" fillId="2" borderId="8" xfId="0" applyNumberFormat="1" applyFont="1" applyFill="1" applyBorder="1" applyAlignment="1">
      <alignment horizontal="right"/>
    </xf>
    <xf numFmtId="164" fontId="12" fillId="2" borderId="50" xfId="0" applyNumberFormat="1" applyFont="1" applyFill="1" applyBorder="1" applyAlignment="1">
      <alignment horizontal="right"/>
    </xf>
    <xf numFmtId="164" fontId="12" fillId="2" borderId="94" xfId="0" applyNumberFormat="1" applyFont="1" applyFill="1" applyBorder="1" applyAlignment="1">
      <alignment horizontal="right"/>
    </xf>
    <xf numFmtId="164" fontId="12" fillId="2" borderId="95" xfId="0" applyNumberFormat="1" applyFont="1" applyFill="1" applyBorder="1" applyAlignment="1">
      <alignment horizontal="right"/>
    </xf>
    <xf numFmtId="164" fontId="12" fillId="2" borderId="96" xfId="0" applyNumberFormat="1" applyFont="1" applyFill="1" applyBorder="1" applyAlignment="1">
      <alignment horizontal="right"/>
    </xf>
    <xf numFmtId="164" fontId="12" fillId="2" borderId="97" xfId="0" applyNumberFormat="1" applyFont="1" applyFill="1" applyBorder="1" applyAlignment="1">
      <alignment horizontal="right"/>
    </xf>
    <xf numFmtId="0" fontId="32" fillId="2" borderId="45" xfId="0" applyFont="1" applyFill="1" applyBorder="1" applyAlignment="1">
      <alignment horizontal="right"/>
    </xf>
    <xf numFmtId="0" fontId="32" fillId="2" borderId="43" xfId="0" applyFont="1" applyFill="1" applyBorder="1" applyAlignment="1">
      <alignment horizontal="center" vertical="center" wrapText="1"/>
    </xf>
    <xf numFmtId="3" fontId="12" fillId="2" borderId="98" xfId="0" applyNumberFormat="1" applyFont="1" applyFill="1" applyBorder="1" applyProtection="1">
      <protection locked="0"/>
    </xf>
    <xf numFmtId="3" fontId="12" fillId="2" borderId="69" xfId="0" applyNumberFormat="1" applyFont="1" applyFill="1" applyBorder="1" applyProtection="1">
      <protection locked="0"/>
    </xf>
    <xf numFmtId="3" fontId="12" fillId="2" borderId="99" xfId="0" applyNumberFormat="1" applyFont="1" applyFill="1" applyBorder="1" applyProtection="1">
      <protection locked="0"/>
    </xf>
    <xf numFmtId="3" fontId="12" fillId="2" borderId="100" xfId="0" applyNumberFormat="1" applyFont="1" applyFill="1" applyBorder="1"/>
    <xf numFmtId="3" fontId="12" fillId="2" borderId="77" xfId="0" applyNumberFormat="1" applyFont="1" applyFill="1" applyBorder="1"/>
    <xf numFmtId="3" fontId="12" fillId="2" borderId="101" xfId="0" applyNumberFormat="1" applyFont="1" applyFill="1" applyBorder="1"/>
    <xf numFmtId="3" fontId="12" fillId="2" borderId="102" xfId="0" applyNumberFormat="1" applyFont="1" applyFill="1" applyBorder="1" applyAlignment="1">
      <alignment horizontal="right"/>
    </xf>
    <xf numFmtId="0" fontId="12" fillId="2" borderId="83" xfId="0" applyFont="1" applyFill="1" applyBorder="1" applyAlignment="1">
      <alignment horizontal="left"/>
    </xf>
    <xf numFmtId="3" fontId="12" fillId="2" borderId="103" xfId="0" applyNumberFormat="1" applyFont="1" applyFill="1" applyBorder="1" applyProtection="1">
      <protection locked="0"/>
    </xf>
    <xf numFmtId="3" fontId="12" fillId="2" borderId="58" xfId="0" applyNumberFormat="1" applyFont="1" applyFill="1" applyBorder="1" applyProtection="1">
      <protection locked="0"/>
    </xf>
    <xf numFmtId="3" fontId="12" fillId="2" borderId="104" xfId="0" applyNumberFormat="1" applyFont="1" applyFill="1" applyBorder="1" applyProtection="1">
      <protection locked="0"/>
    </xf>
    <xf numFmtId="3" fontId="12" fillId="2" borderId="48" xfId="0" applyNumberFormat="1" applyFont="1" applyFill="1" applyBorder="1" applyProtection="1">
      <protection locked="0"/>
    </xf>
    <xf numFmtId="3" fontId="12" fillId="2" borderId="43" xfId="0" applyNumberFormat="1" applyFont="1" applyFill="1" applyBorder="1" applyProtection="1">
      <protection locked="0"/>
    </xf>
    <xf numFmtId="3" fontId="12" fillId="2" borderId="80" xfId="0" applyNumberFormat="1" applyFont="1" applyFill="1" applyBorder="1" applyAlignment="1" applyProtection="1">
      <alignment horizontal="right"/>
      <protection locked="0"/>
    </xf>
    <xf numFmtId="0" fontId="12" fillId="2" borderId="65" xfId="0" applyFont="1" applyFill="1" applyBorder="1" applyAlignment="1">
      <alignment horizontal="left"/>
    </xf>
    <xf numFmtId="3" fontId="12" fillId="2" borderId="105" xfId="0" applyNumberFormat="1" applyFont="1" applyFill="1" applyBorder="1" applyProtection="1">
      <protection locked="0"/>
    </xf>
    <xf numFmtId="3" fontId="12" fillId="2" borderId="106" xfId="0" applyNumberFormat="1" applyFont="1" applyFill="1" applyBorder="1" applyProtection="1">
      <protection locked="0"/>
    </xf>
    <xf numFmtId="3" fontId="12" fillId="2" borderId="107" xfId="0" applyNumberFormat="1" applyFont="1" applyFill="1" applyBorder="1" applyProtection="1">
      <protection locked="0"/>
    </xf>
    <xf numFmtId="3" fontId="12" fillId="2" borderId="80" xfId="0" applyNumberFormat="1" applyFont="1" applyFill="1" applyBorder="1" applyProtection="1">
      <protection locked="0"/>
    </xf>
    <xf numFmtId="0" fontId="12" fillId="2" borderId="43" xfId="0" applyFont="1" applyFill="1" applyBorder="1" applyAlignment="1">
      <alignment horizontal="center" wrapText="1"/>
    </xf>
    <xf numFmtId="0" fontId="32" fillId="2" borderId="65" xfId="0" applyFont="1" applyFill="1" applyBorder="1" applyAlignment="1">
      <alignment horizontal="center"/>
    </xf>
    <xf numFmtId="0" fontId="32" fillId="2" borderId="43" xfId="0" applyFont="1" applyFill="1" applyBorder="1" applyAlignment="1">
      <alignment horizontal="center" wrapText="1"/>
    </xf>
    <xf numFmtId="0" fontId="32" fillId="2" borderId="43" xfId="0" applyFont="1" applyFill="1" applyBorder="1" applyAlignment="1">
      <alignment horizontal="center"/>
    </xf>
    <xf numFmtId="0" fontId="32" fillId="2" borderId="47" xfId="0" applyFont="1" applyFill="1" applyBorder="1" applyAlignment="1">
      <alignment horizontal="center" wrapText="1"/>
    </xf>
    <xf numFmtId="3" fontId="12" fillId="2" borderId="43" xfId="0" applyNumberFormat="1" applyFont="1" applyFill="1" applyBorder="1" applyAlignment="1" applyProtection="1">
      <alignment wrapText="1"/>
      <protection locked="0"/>
    </xf>
    <xf numFmtId="3" fontId="12" fillId="2" borderId="80" xfId="0" applyNumberFormat="1" applyFont="1" applyFill="1" applyBorder="1" applyAlignment="1" applyProtection="1">
      <alignment wrapText="1"/>
      <protection locked="0"/>
    </xf>
    <xf numFmtId="0" fontId="32" fillId="2" borderId="65" xfId="0" applyFont="1" applyFill="1" applyBorder="1" applyAlignment="1">
      <alignment horizontal="center" wrapText="1"/>
    </xf>
    <xf numFmtId="0" fontId="32" fillId="2" borderId="43" xfId="0" applyFont="1" applyFill="1" applyBorder="1" applyAlignment="1">
      <alignment horizontal="center" wrapText="1"/>
    </xf>
    <xf numFmtId="0" fontId="32" fillId="2" borderId="48" xfId="0" applyFont="1" applyFill="1" applyBorder="1" applyAlignment="1">
      <alignment horizontal="center"/>
    </xf>
    <xf numFmtId="0" fontId="32" fillId="2" borderId="80" xfId="0" applyFont="1" applyFill="1" applyBorder="1" applyAlignment="1">
      <alignment horizontal="center" wrapText="1"/>
    </xf>
    <xf numFmtId="0" fontId="32" fillId="2" borderId="48" xfId="0" applyFont="1" applyFill="1" applyBorder="1" applyAlignment="1">
      <alignment horizontal="center" wrapText="1"/>
    </xf>
    <xf numFmtId="0" fontId="32" fillId="2" borderId="47" xfId="0" applyFont="1" applyFill="1" applyBorder="1" applyAlignment="1">
      <alignment horizontal="center" wrapText="1"/>
    </xf>
    <xf numFmtId="0" fontId="32" fillId="2" borderId="80" xfId="0" applyFont="1" applyFill="1" applyBorder="1" applyAlignment="1">
      <alignment horizontal="center" wrapText="1"/>
    </xf>
    <xf numFmtId="0" fontId="32" fillId="2" borderId="65" xfId="0" applyFont="1" applyFill="1" applyBorder="1" applyAlignment="1">
      <alignment horizontal="center" vertical="center" wrapText="1"/>
    </xf>
    <xf numFmtId="0" fontId="32" fillId="2" borderId="48" xfId="0" applyFont="1" applyFill="1" applyBorder="1" applyAlignment="1">
      <alignment horizontal="center" vertical="center" wrapText="1"/>
    </xf>
    <xf numFmtId="0" fontId="32" fillId="2" borderId="80" xfId="0" applyFont="1" applyFill="1" applyBorder="1" applyAlignment="1">
      <alignment horizontal="center" vertical="center" wrapText="1"/>
    </xf>
    <xf numFmtId="0" fontId="32" fillId="2" borderId="49" xfId="0" applyFont="1" applyFill="1" applyBorder="1" applyAlignment="1">
      <alignment horizontal="center" vertical="center" wrapText="1"/>
    </xf>
    <xf numFmtId="0" fontId="32" fillId="2" borderId="108" xfId="0" applyFont="1" applyFill="1" applyBorder="1" applyAlignment="1">
      <alignment horizontal="center" vertical="center" wrapText="1"/>
    </xf>
    <xf numFmtId="0" fontId="32" fillId="2" borderId="109" xfId="0" applyFont="1" applyFill="1" applyBorder="1" applyAlignment="1">
      <alignment horizontal="center" vertical="center" wrapText="1"/>
    </xf>
    <xf numFmtId="0" fontId="37" fillId="2" borderId="0" xfId="0" applyFont="1" applyFill="1"/>
    <xf numFmtId="0" fontId="38" fillId="2" borderId="0" xfId="0" applyFont="1" applyFill="1" applyAlignment="1">
      <alignment horizontal="center"/>
    </xf>
    <xf numFmtId="1" fontId="0" fillId="2" borderId="0" xfId="0" applyNumberFormat="1" applyFill="1"/>
    <xf numFmtId="0" fontId="39" fillId="2" borderId="0" xfId="0" applyFont="1" applyFill="1" applyAlignment="1">
      <alignment horizontal="center"/>
    </xf>
    <xf numFmtId="0" fontId="15" fillId="2" borderId="0" xfId="0" applyFont="1" applyFill="1" applyAlignment="1">
      <alignment horizontal="left" vertical="center"/>
    </xf>
    <xf numFmtId="0" fontId="3" fillId="0" borderId="0" xfId="28" applyFont="1"/>
    <xf numFmtId="0" fontId="3" fillId="0" borderId="0" xfId="28" applyFont="1" applyAlignment="1">
      <alignment horizontal="center"/>
    </xf>
    <xf numFmtId="0" fontId="3" fillId="0" borderId="0" xfId="29" applyFont="1"/>
    <xf numFmtId="0" fontId="40" fillId="0" borderId="0" xfId="28" applyFont="1" applyAlignment="1">
      <alignment horizontal="center"/>
    </xf>
    <xf numFmtId="0" fontId="41" fillId="0" borderId="0" xfId="0" applyFont="1"/>
    <xf numFmtId="0" fontId="40" fillId="0" borderId="0" xfId="0" applyFont="1" applyAlignment="1">
      <alignment horizontal="center"/>
    </xf>
    <xf numFmtId="164" fontId="0" fillId="0" borderId="110" xfId="0" applyNumberFormat="1" applyBorder="1"/>
    <xf numFmtId="164" fontId="0" fillId="0" borderId="2" xfId="0" applyNumberFormat="1" applyBorder="1"/>
    <xf numFmtId="164" fontId="3" fillId="0" borderId="3" xfId="28" applyNumberFormat="1" applyFont="1" applyBorder="1"/>
    <xf numFmtId="164" fontId="3" fillId="0" borderId="2" xfId="28" applyNumberFormat="1" applyFont="1" applyBorder="1"/>
    <xf numFmtId="164" fontId="3" fillId="0" borderId="30" xfId="28" applyNumberFormat="1" applyFont="1" applyBorder="1"/>
    <xf numFmtId="164" fontId="3" fillId="0" borderId="32" xfId="28" applyNumberFormat="1" applyFont="1" applyBorder="1"/>
    <xf numFmtId="164" fontId="3" fillId="0" borderId="31" xfId="28" applyNumberFormat="1" applyFont="1" applyBorder="1"/>
    <xf numFmtId="0" fontId="40" fillId="0" borderId="31" xfId="28" applyFont="1" applyBorder="1" applyAlignment="1">
      <alignment horizontal="center"/>
    </xf>
    <xf numFmtId="0" fontId="5" fillId="0" borderId="36" xfId="28" applyFont="1" applyBorder="1" applyAlignment="1">
      <alignment horizontal="right" vertical="center"/>
    </xf>
    <xf numFmtId="0" fontId="35" fillId="0" borderId="0" xfId="0" applyFont="1"/>
    <xf numFmtId="3" fontId="0" fillId="0" borderId="111" xfId="0" applyNumberFormat="1" applyBorder="1" applyProtection="1">
      <protection locked="0"/>
    </xf>
    <xf numFmtId="3" fontId="0" fillId="0" borderId="107" xfId="0" applyNumberFormat="1" applyBorder="1" applyProtection="1">
      <protection locked="0"/>
    </xf>
    <xf numFmtId="3" fontId="3" fillId="0" borderId="8" xfId="29" applyNumberFormat="1" applyFont="1" applyBorder="1" applyProtection="1">
      <protection locked="0"/>
    </xf>
    <xf numFmtId="3" fontId="3" fillId="0" borderId="7" xfId="29" applyNumberFormat="1" applyFont="1" applyBorder="1" applyProtection="1">
      <protection locked="0"/>
    </xf>
    <xf numFmtId="3" fontId="3" fillId="0" borderId="93" xfId="29" applyNumberFormat="1" applyFont="1" applyBorder="1" applyProtection="1">
      <protection locked="0"/>
    </xf>
    <xf numFmtId="3" fontId="3" fillId="0" borderId="38" xfId="29" applyNumberFormat="1" applyFont="1" applyBorder="1" applyProtection="1">
      <protection locked="0"/>
    </xf>
    <xf numFmtId="3" fontId="3" fillId="0" borderId="93" xfId="28" applyNumberFormat="1" applyFont="1" applyBorder="1" applyProtection="1">
      <protection locked="0"/>
    </xf>
    <xf numFmtId="3" fontId="3" fillId="0" borderId="80" xfId="28" applyNumberFormat="1" applyFont="1" applyBorder="1" applyProtection="1">
      <protection locked="0"/>
    </xf>
    <xf numFmtId="3" fontId="3" fillId="0" borderId="45" xfId="28" applyNumberFormat="1" applyFont="1" applyBorder="1" applyProtection="1">
      <protection locked="0"/>
    </xf>
    <xf numFmtId="3" fontId="3" fillId="0" borderId="7" xfId="28" applyNumberFormat="1" applyFont="1" applyBorder="1" applyProtection="1">
      <protection locked="0"/>
    </xf>
    <xf numFmtId="3" fontId="3" fillId="0" borderId="38" xfId="28" applyNumberFormat="1" applyFont="1" applyBorder="1" applyProtection="1">
      <protection locked="0"/>
    </xf>
    <xf numFmtId="0" fontId="7" fillId="0" borderId="6" xfId="0" applyFont="1" applyBorder="1" applyAlignment="1">
      <alignment horizontal="center"/>
    </xf>
    <xf numFmtId="3" fontId="0" fillId="0" borderId="64" xfId="0" applyNumberFormat="1" applyBorder="1" applyProtection="1">
      <protection locked="0"/>
    </xf>
    <xf numFmtId="3" fontId="0" fillId="0" borderId="80" xfId="0" applyNumberFormat="1" applyBorder="1" applyProtection="1">
      <protection locked="0"/>
    </xf>
    <xf numFmtId="3" fontId="0" fillId="0" borderId="112" xfId="0" applyNumberFormat="1" applyBorder="1" applyProtection="1">
      <protection locked="0"/>
    </xf>
    <xf numFmtId="3" fontId="0" fillId="0" borderId="109" xfId="0" applyNumberFormat="1" applyBorder="1" applyProtection="1">
      <protection locked="0"/>
    </xf>
    <xf numFmtId="3" fontId="3" fillId="0" borderId="49" xfId="29" applyNumberFormat="1" applyFont="1" applyBorder="1" applyProtection="1">
      <protection locked="0"/>
    </xf>
    <xf numFmtId="0" fontId="8" fillId="2" borderId="10" xfId="29" applyFont="1" applyFill="1" applyBorder="1" applyAlignment="1">
      <alignment horizontal="center"/>
    </xf>
    <xf numFmtId="0" fontId="8" fillId="2" borderId="11" xfId="29" applyFont="1" applyFill="1" applyBorder="1" applyAlignment="1">
      <alignment horizontal="center"/>
    </xf>
    <xf numFmtId="0" fontId="8" fillId="2" borderId="113" xfId="29" applyFont="1" applyFill="1" applyBorder="1" applyAlignment="1">
      <alignment horizontal="center"/>
    </xf>
    <xf numFmtId="0" fontId="8" fillId="2" borderId="10" xfId="28" applyFont="1" applyFill="1" applyBorder="1" applyAlignment="1">
      <alignment horizontal="center"/>
    </xf>
    <xf numFmtId="0" fontId="8" fillId="2" borderId="11" xfId="28" applyFont="1" applyFill="1" applyBorder="1" applyAlignment="1">
      <alignment horizontal="center"/>
    </xf>
    <xf numFmtId="0" fontId="8" fillId="2" borderId="113" xfId="28" applyFont="1" applyFill="1" applyBorder="1" applyAlignment="1">
      <alignment horizontal="center"/>
    </xf>
    <xf numFmtId="0" fontId="7" fillId="0" borderId="85" xfId="28" applyFont="1" applyBorder="1" applyAlignment="1">
      <alignment horizontal="center"/>
    </xf>
    <xf numFmtId="0" fontId="5" fillId="8" borderId="113" xfId="28" applyFont="1" applyFill="1" applyBorder="1" applyAlignment="1">
      <alignment horizontal="center"/>
    </xf>
    <xf numFmtId="0" fontId="42" fillId="2" borderId="87" xfId="29" applyFont="1" applyFill="1" applyBorder="1" applyAlignment="1">
      <alignment horizontal="center" vertical="center"/>
    </xf>
    <xf numFmtId="0" fontId="42" fillId="2" borderId="88" xfId="29" applyFont="1" applyFill="1" applyBorder="1" applyAlignment="1">
      <alignment horizontal="center" vertical="center"/>
    </xf>
    <xf numFmtId="0" fontId="42" fillId="2" borderId="89" xfId="29" applyFont="1" applyFill="1" applyBorder="1" applyAlignment="1">
      <alignment horizontal="center" vertical="center"/>
    </xf>
    <xf numFmtId="0" fontId="42" fillId="2" borderId="89" xfId="28" applyFont="1" applyFill="1" applyBorder="1" applyAlignment="1">
      <alignment horizontal="center" vertical="center" wrapText="1"/>
    </xf>
    <xf numFmtId="0" fontId="42" fillId="2" borderId="114" xfId="28" applyFont="1" applyFill="1" applyBorder="1" applyAlignment="1">
      <alignment horizontal="center" vertical="center" wrapText="1"/>
    </xf>
    <xf numFmtId="0" fontId="42" fillId="2" borderId="87" xfId="28" applyFont="1" applyFill="1" applyBorder="1" applyAlignment="1">
      <alignment horizontal="center" vertical="center" wrapText="1"/>
    </xf>
    <xf numFmtId="0" fontId="42" fillId="2" borderId="88" xfId="28" applyFont="1" applyFill="1" applyBorder="1" applyAlignment="1">
      <alignment horizontal="center" vertical="center" wrapText="1"/>
    </xf>
    <xf numFmtId="0" fontId="42" fillId="2" borderId="19" xfId="28" applyFont="1" applyFill="1" applyBorder="1" applyAlignment="1">
      <alignment horizontal="center" vertical="center"/>
    </xf>
    <xf numFmtId="0" fontId="0" fillId="0" borderId="89" xfId="0" applyBorder="1" applyAlignment="1">
      <alignment horizontal="center" vertical="center"/>
    </xf>
    <xf numFmtId="0" fontId="42" fillId="2" borderId="88" xfId="28" applyFont="1" applyFill="1" applyBorder="1" applyAlignment="1">
      <alignment horizontal="center" vertical="center"/>
    </xf>
    <xf numFmtId="0" fontId="9" fillId="0" borderId="83" xfId="28" applyFont="1" applyBorder="1" applyAlignment="1">
      <alignment horizontal="center" vertical="center"/>
    </xf>
    <xf numFmtId="0" fontId="9" fillId="0" borderId="70" xfId="28" applyFont="1" applyBorder="1" applyAlignment="1">
      <alignment horizontal="center" vertical="center"/>
    </xf>
    <xf numFmtId="0" fontId="0" fillId="0" borderId="90" xfId="0" applyBorder="1"/>
    <xf numFmtId="0" fontId="0" fillId="0" borderId="25" xfId="0" applyBorder="1"/>
    <xf numFmtId="0" fontId="5" fillId="2" borderId="27" xfId="29" applyFont="1" applyFill="1" applyBorder="1" applyAlignment="1">
      <alignment horizontal="center" vertical="center"/>
    </xf>
    <xf numFmtId="0" fontId="3" fillId="2" borderId="74" xfId="28" applyFont="1" applyFill="1" applyBorder="1" applyAlignment="1">
      <alignment horizontal="centerContinuous" vertical="center"/>
    </xf>
    <xf numFmtId="0" fontId="3" fillId="2" borderId="73" xfId="28" applyFont="1" applyFill="1" applyBorder="1" applyAlignment="1">
      <alignment horizontal="centerContinuous" vertical="center"/>
    </xf>
    <xf numFmtId="0" fontId="5" fillId="2" borderId="75" xfId="28" applyFont="1" applyFill="1" applyBorder="1" applyAlignment="1">
      <alignment horizontal="centerContinuous" vertical="center"/>
    </xf>
    <xf numFmtId="0" fontId="3" fillId="0" borderId="91" xfId="28" applyFont="1" applyBorder="1" applyAlignment="1">
      <alignment horizontal="center"/>
    </xf>
    <xf numFmtId="0" fontId="3" fillId="0" borderId="72" xfId="28" applyFont="1" applyBorder="1" applyAlignment="1">
      <alignment horizontal="centerContinuous"/>
    </xf>
    <xf numFmtId="0" fontId="32" fillId="0" borderId="28" xfId="0" applyFont="1" applyBorder="1" applyAlignment="1">
      <alignment horizontal="left" vertical="center" wrapText="1"/>
    </xf>
    <xf numFmtId="0" fontId="15" fillId="0" borderId="0" xfId="0" applyFont="1" applyAlignment="1">
      <alignment horizontal="left" vertical="top" wrapText="1"/>
    </xf>
    <xf numFmtId="0" fontId="3" fillId="0" borderId="0" xfId="0" applyFont="1" applyAlignment="1">
      <alignment textRotation="255"/>
    </xf>
    <xf numFmtId="0" fontId="3" fillId="0" borderId="0" xfId="0" applyFont="1" applyAlignment="1">
      <alignment vertical="center"/>
    </xf>
    <xf numFmtId="164" fontId="3" fillId="2" borderId="115" xfId="0" applyNumberFormat="1" applyFont="1" applyFill="1" applyBorder="1" applyAlignment="1">
      <alignment vertical="center"/>
    </xf>
    <xf numFmtId="164" fontId="3" fillId="0" borderId="116" xfId="0" applyNumberFormat="1" applyFont="1" applyBorder="1" applyAlignment="1">
      <alignment vertical="center"/>
    </xf>
    <xf numFmtId="164" fontId="3" fillId="0" borderId="2" xfId="0" applyNumberFormat="1" applyFont="1" applyBorder="1" applyAlignment="1">
      <alignment vertical="center"/>
    </xf>
    <xf numFmtId="0" fontId="3" fillId="0" borderId="4" xfId="0" applyFont="1" applyBorder="1" applyAlignment="1">
      <alignment horizontal="center" vertical="center"/>
    </xf>
    <xf numFmtId="0" fontId="5" fillId="0" borderId="5" xfId="0" applyFont="1" applyBorder="1" applyAlignment="1">
      <alignment horizontal="right"/>
    </xf>
    <xf numFmtId="164" fontId="3" fillId="2" borderId="117" xfId="0" applyNumberFormat="1" applyFont="1" applyFill="1" applyBorder="1"/>
    <xf numFmtId="0" fontId="3" fillId="4" borderId="0" xfId="0" applyFont="1" applyFill="1"/>
    <xf numFmtId="3" fontId="3" fillId="0" borderId="106" xfId="0" applyNumberFormat="1" applyFont="1" applyBorder="1" applyProtection="1">
      <protection locked="0"/>
    </xf>
    <xf numFmtId="3" fontId="3" fillId="0" borderId="67" xfId="0" applyNumberFormat="1" applyFont="1" applyBorder="1" applyProtection="1">
      <protection locked="0"/>
    </xf>
    <xf numFmtId="0" fontId="3" fillId="0" borderId="8" xfId="0" applyFont="1" applyBorder="1" applyAlignment="1">
      <alignment horizontal="center"/>
    </xf>
    <xf numFmtId="3" fontId="3" fillId="0" borderId="48" xfId="0" applyNumberFormat="1" applyFont="1" applyBorder="1" applyProtection="1">
      <protection locked="0"/>
    </xf>
    <xf numFmtId="0" fontId="3" fillId="4" borderId="43" xfId="0" applyFont="1" applyFill="1" applyBorder="1"/>
    <xf numFmtId="3" fontId="3" fillId="0" borderId="43" xfId="0" applyNumberFormat="1" applyFont="1" applyBorder="1" applyProtection="1">
      <protection locked="0"/>
    </xf>
    <xf numFmtId="3" fontId="3" fillId="0" borderId="47" xfId="0" applyNumberFormat="1" applyFont="1" applyBorder="1" applyProtection="1">
      <protection locked="0"/>
    </xf>
    <xf numFmtId="3" fontId="3" fillId="0" borderId="50" xfId="0" applyNumberFormat="1" applyFont="1" applyBorder="1" applyProtection="1">
      <protection locked="0"/>
    </xf>
    <xf numFmtId="3" fontId="3" fillId="0" borderId="51" xfId="0" applyNumberFormat="1" applyFont="1" applyBorder="1" applyProtection="1">
      <protection locked="0"/>
    </xf>
    <xf numFmtId="0" fontId="3" fillId="4" borderId="109" xfId="0" applyFont="1" applyFill="1" applyBorder="1"/>
    <xf numFmtId="0" fontId="5" fillId="0" borderId="118" xfId="0" applyFont="1" applyBorder="1" applyAlignment="1">
      <alignment horizontal="center" wrapText="1"/>
    </xf>
    <xf numFmtId="0" fontId="28" fillId="0" borderId="41" xfId="0" applyFont="1" applyBorder="1" applyAlignment="1">
      <alignment horizontal="center" textRotation="255" wrapText="1"/>
    </xf>
    <xf numFmtId="0" fontId="28" fillId="0" borderId="41" xfId="0" quotePrefix="1" applyFont="1" applyBorder="1" applyAlignment="1">
      <alignment horizontal="center" textRotation="255" wrapText="1"/>
    </xf>
    <xf numFmtId="0" fontId="28" fillId="0" borderId="119" xfId="0" applyFont="1" applyBorder="1" applyAlignment="1">
      <alignment horizontal="center" textRotation="255" wrapText="1"/>
    </xf>
    <xf numFmtId="0" fontId="5" fillId="0" borderId="95" xfId="0" applyFont="1" applyBorder="1" applyAlignment="1">
      <alignment horizontal="center" vertical="center" wrapText="1"/>
    </xf>
    <xf numFmtId="0" fontId="10" fillId="0" borderId="86" xfId="0" applyFont="1" applyBorder="1" applyAlignment="1">
      <alignment horizontal="left" vertical="center" wrapText="1"/>
    </xf>
    <xf numFmtId="0" fontId="10" fillId="0" borderId="120" xfId="0" applyFont="1" applyBorder="1" applyAlignment="1">
      <alignment horizontal="center" vertical="center"/>
    </xf>
    <xf numFmtId="0" fontId="10" fillId="0" borderId="12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98" xfId="0" applyFont="1" applyBorder="1" applyAlignment="1">
      <alignment horizontal="centerContinuous" vertical="center" wrapText="1"/>
    </xf>
    <xf numFmtId="0" fontId="10" fillId="0" borderId="70" xfId="0" applyFont="1" applyBorder="1" applyAlignment="1">
      <alignment horizontal="centerContinuous" vertical="center" wrapText="1"/>
    </xf>
    <xf numFmtId="0" fontId="3" fillId="0" borderId="71" xfId="0" applyFont="1" applyBorder="1" applyAlignment="1">
      <alignment horizontal="center" vertical="center"/>
    </xf>
    <xf numFmtId="0" fontId="10" fillId="0" borderId="122" xfId="0" applyFont="1" applyBorder="1" applyAlignment="1">
      <alignment horizontal="center" vertical="center"/>
    </xf>
    <xf numFmtId="0" fontId="3" fillId="0" borderId="78" xfId="0" applyFont="1" applyBorder="1" applyAlignment="1">
      <alignment horizontal="centerContinuous"/>
    </xf>
    <xf numFmtId="0" fontId="32" fillId="0" borderId="0" xfId="0" applyFont="1" applyAlignment="1">
      <alignment horizontal="left" vertical="center" wrapText="1"/>
    </xf>
    <xf numFmtId="0" fontId="14" fillId="0" borderId="0" xfId="0" applyFont="1" applyAlignment="1">
      <alignment horizontal="left" vertical="top"/>
    </xf>
    <xf numFmtId="0" fontId="32" fillId="0" borderId="62" xfId="0" applyFont="1" applyBorder="1" applyAlignment="1">
      <alignment horizontal="left" vertical="center" wrapText="1"/>
    </xf>
    <xf numFmtId="0" fontId="32" fillId="0" borderId="28" xfId="0" applyFont="1" applyBorder="1" applyAlignment="1">
      <alignment horizontal="left" vertical="center" wrapText="1"/>
    </xf>
    <xf numFmtId="0" fontId="3" fillId="0" borderId="28" xfId="0" applyFont="1" applyBorder="1"/>
    <xf numFmtId="0" fontId="3" fillId="0" borderId="28" xfId="0" applyFont="1" applyBorder="1" applyAlignment="1">
      <alignment horizontal="center"/>
    </xf>
    <xf numFmtId="0" fontId="3" fillId="0" borderId="63" xfId="0" applyFont="1" applyBorder="1"/>
    <xf numFmtId="0" fontId="32" fillId="0" borderId="84" xfId="0" applyFont="1" applyBorder="1" applyAlignment="1">
      <alignment horizontal="left" vertical="center" wrapText="1"/>
    </xf>
    <xf numFmtId="0" fontId="3" fillId="0" borderId="43" xfId="0" applyFont="1" applyBorder="1" applyAlignment="1" applyProtection="1">
      <alignment horizontal="center"/>
      <protection locked="0"/>
    </xf>
    <xf numFmtId="0" fontId="3" fillId="0" borderId="0" xfId="0" applyFont="1" applyAlignment="1">
      <alignment horizontal="right"/>
    </xf>
    <xf numFmtId="0" fontId="6" fillId="0" borderId="0" xfId="0" applyFont="1" applyAlignment="1">
      <alignment horizontal="right"/>
    </xf>
    <xf numFmtId="0" fontId="3" fillId="0" borderId="33" xfId="0" applyFont="1" applyBorder="1"/>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 fillId="0" borderId="22" xfId="0" applyFont="1" applyBorder="1"/>
    <xf numFmtId="0" fontId="3" fillId="0" borderId="22" xfId="0" applyFont="1" applyBorder="1" applyAlignment="1">
      <alignment horizontal="center"/>
    </xf>
    <xf numFmtId="0" fontId="32" fillId="0" borderId="23" xfId="0" applyFont="1" applyBorder="1" applyAlignment="1">
      <alignment vertical="center"/>
    </xf>
    <xf numFmtId="0" fontId="43" fillId="0" borderId="0" xfId="0" applyFont="1"/>
    <xf numFmtId="0" fontId="32" fillId="0" borderId="0" xfId="0" applyFont="1" applyAlignment="1">
      <alignment horizontal="left" vertical="center" wrapText="1"/>
    </xf>
    <xf numFmtId="0" fontId="3" fillId="0" borderId="70" xfId="0" applyFont="1" applyBorder="1" applyAlignment="1">
      <alignment horizontal="left"/>
    </xf>
    <xf numFmtId="0" fontId="3" fillId="0" borderId="123" xfId="0" applyFont="1" applyBorder="1" applyAlignment="1">
      <alignment horizontal="left"/>
    </xf>
    <xf numFmtId="164" fontId="3" fillId="0" borderId="1" xfId="28" applyNumberFormat="1" applyFont="1" applyBorder="1"/>
    <xf numFmtId="0" fontId="3" fillId="0" borderId="31" xfId="28" applyFont="1" applyBorder="1" applyAlignment="1">
      <alignment horizontal="center"/>
    </xf>
    <xf numFmtId="0" fontId="6" fillId="0" borderId="0" xfId="28" applyFont="1"/>
    <xf numFmtId="164" fontId="3" fillId="0" borderId="6" xfId="28" applyNumberFormat="1" applyFont="1" applyBorder="1"/>
    <xf numFmtId="164" fontId="3" fillId="0" borderId="94" xfId="28" applyNumberFormat="1" applyFont="1" applyBorder="1"/>
    <xf numFmtId="3" fontId="3" fillId="0" borderId="8" xfId="28" applyNumberFormat="1" applyFont="1" applyBorder="1" applyProtection="1">
      <protection locked="0"/>
    </xf>
    <xf numFmtId="3" fontId="3" fillId="0" borderId="51" xfId="28" applyNumberFormat="1" applyFont="1" applyBorder="1" applyProtection="1">
      <protection locked="0"/>
    </xf>
    <xf numFmtId="3" fontId="3" fillId="0" borderId="94" xfId="28" applyNumberFormat="1" applyFont="1" applyBorder="1" applyProtection="1">
      <protection locked="0"/>
    </xf>
    <xf numFmtId="0" fontId="3" fillId="0" borderId="48" xfId="0" applyFont="1" applyBorder="1" applyAlignment="1">
      <alignment horizontal="center"/>
    </xf>
    <xf numFmtId="0" fontId="8" fillId="0" borderId="54" xfId="28" applyFont="1" applyBorder="1" applyAlignment="1">
      <alignment horizontal="center"/>
    </xf>
    <xf numFmtId="0" fontId="8" fillId="0" borderId="119" xfId="28" applyFont="1" applyBorder="1" applyAlignment="1">
      <alignment horizontal="center"/>
    </xf>
    <xf numFmtId="0" fontId="8" fillId="0" borderId="44" xfId="28" applyFont="1" applyBorder="1" applyAlignment="1">
      <alignment horizontal="center"/>
    </xf>
    <xf numFmtId="0" fontId="3" fillId="0" borderId="85" xfId="28" applyFont="1" applyBorder="1" applyAlignment="1">
      <alignment horizontal="center"/>
    </xf>
    <xf numFmtId="0" fontId="5" fillId="5" borderId="113" xfId="28" applyFont="1" applyFill="1" applyBorder="1" applyAlignment="1">
      <alignment horizontal="center"/>
    </xf>
    <xf numFmtId="0" fontId="42" fillId="0" borderId="64" xfId="28" applyFont="1" applyBorder="1" applyAlignment="1">
      <alignment horizontal="center" vertical="center" wrapText="1"/>
    </xf>
    <xf numFmtId="0" fontId="42" fillId="0" borderId="82" xfId="28" applyFont="1" applyBorder="1" applyAlignment="1">
      <alignment horizontal="center" vertical="center" wrapText="1"/>
    </xf>
    <xf numFmtId="0" fontId="42" fillId="0" borderId="124" xfId="28" applyFont="1" applyBorder="1" applyAlignment="1">
      <alignment horizontal="center" vertical="center" wrapText="1"/>
    </xf>
    <xf numFmtId="0" fontId="5" fillId="0" borderId="83" xfId="28" applyFont="1" applyBorder="1" applyAlignment="1">
      <alignment horizontal="center" vertical="center"/>
    </xf>
    <xf numFmtId="0" fontId="5" fillId="8" borderId="70" xfId="28" applyFont="1" applyFill="1" applyBorder="1" applyAlignment="1">
      <alignment horizontal="center"/>
    </xf>
    <xf numFmtId="0" fontId="42" fillId="0" borderId="112" xfId="28" applyFont="1" applyBorder="1" applyAlignment="1">
      <alignment horizontal="center" vertical="center" wrapText="1"/>
    </xf>
    <xf numFmtId="0" fontId="42" fillId="0" borderId="17" xfId="28" applyFont="1" applyBorder="1" applyAlignment="1">
      <alignment horizontal="center" vertical="center" wrapText="1"/>
    </xf>
    <xf numFmtId="0" fontId="42" fillId="0" borderId="18" xfId="28" applyFont="1" applyBorder="1" applyAlignment="1">
      <alignment horizontal="center" vertical="center" wrapText="1"/>
    </xf>
    <xf numFmtId="0" fontId="3" fillId="0" borderId="73" xfId="28" applyFont="1" applyBorder="1" applyAlignment="1">
      <alignment horizontal="centerContinuous" vertical="center"/>
    </xf>
    <xf numFmtId="0" fontId="3" fillId="0" borderId="74" xfId="28" applyFont="1" applyBorder="1" applyAlignment="1">
      <alignment horizontal="centerContinuous" vertical="center"/>
    </xf>
    <xf numFmtId="0" fontId="5" fillId="0" borderId="25" xfId="28" applyFont="1" applyBorder="1" applyAlignment="1">
      <alignment horizontal="centerContinuous" vertical="center"/>
    </xf>
    <xf numFmtId="0" fontId="3" fillId="0" borderId="0" xfId="0" applyFont="1" applyAlignment="1">
      <alignment horizontal="left"/>
    </xf>
    <xf numFmtId="0" fontId="3" fillId="0" borderId="0" xfId="29" applyFont="1" applyAlignment="1">
      <alignment horizontal="center"/>
    </xf>
    <xf numFmtId="164" fontId="3" fillId="2" borderId="1" xfId="29" applyNumberFormat="1" applyFont="1" applyFill="1" applyBorder="1"/>
    <xf numFmtId="164" fontId="3" fillId="2" borderId="2" xfId="29" applyNumberFormat="1" applyFont="1" applyFill="1" applyBorder="1"/>
    <xf numFmtId="164" fontId="3" fillId="2" borderId="3" xfId="29" applyNumberFormat="1" applyFont="1" applyFill="1" applyBorder="1"/>
    <xf numFmtId="164" fontId="3" fillId="2" borderId="125" xfId="29" applyNumberFormat="1" applyFont="1" applyFill="1" applyBorder="1"/>
    <xf numFmtId="0" fontId="3" fillId="0" borderId="31" xfId="29" applyFont="1" applyBorder="1" applyAlignment="1">
      <alignment horizontal="center"/>
    </xf>
    <xf numFmtId="0" fontId="5" fillId="0" borderId="36" xfId="29" applyFont="1" applyBorder="1" applyAlignment="1">
      <alignment horizontal="right" vertical="center"/>
    </xf>
    <xf numFmtId="0" fontId="6" fillId="0" borderId="0" xfId="29" applyFont="1"/>
    <xf numFmtId="164" fontId="3" fillId="0" borderId="79" xfId="29" applyNumberFormat="1" applyFont="1" applyBorder="1"/>
    <xf numFmtId="164" fontId="3" fillId="0" borderId="80" xfId="29" applyNumberFormat="1" applyFont="1" applyBorder="1"/>
    <xf numFmtId="3" fontId="3" fillId="0" borderId="48" xfId="29" applyNumberFormat="1" applyFont="1" applyBorder="1" applyProtection="1">
      <protection locked="0"/>
    </xf>
    <xf numFmtId="3" fontId="3" fillId="0" borderId="126" xfId="29" applyNumberFormat="1" applyFont="1" applyBorder="1" applyProtection="1">
      <protection locked="0"/>
    </xf>
    <xf numFmtId="3" fontId="3" fillId="0" borderId="47" xfId="29" applyNumberFormat="1" applyFont="1" applyBorder="1" applyProtection="1">
      <protection locked="0"/>
    </xf>
    <xf numFmtId="3" fontId="3" fillId="0" borderId="80" xfId="29" applyNumberFormat="1" applyFont="1" applyBorder="1" applyProtection="1">
      <protection locked="0"/>
    </xf>
    <xf numFmtId="3" fontId="3" fillId="9" borderId="48" xfId="29" applyNumberFormat="1" applyFont="1" applyFill="1" applyBorder="1"/>
    <xf numFmtId="3" fontId="3" fillId="9" borderId="80" xfId="29" applyNumberFormat="1" applyFont="1" applyFill="1" applyBorder="1"/>
    <xf numFmtId="0" fontId="8" fillId="0" borderId="54" xfId="29" applyFont="1" applyBorder="1" applyAlignment="1">
      <alignment horizontal="center"/>
    </xf>
    <xf numFmtId="0" fontId="8" fillId="0" borderId="119" xfId="29" applyFont="1" applyBorder="1" applyAlignment="1">
      <alignment horizontal="center"/>
    </xf>
    <xf numFmtId="0" fontId="8" fillId="0" borderId="44" xfId="29" applyFont="1" applyBorder="1" applyAlignment="1">
      <alignment horizontal="center"/>
    </xf>
    <xf numFmtId="0" fontId="3" fillId="0" borderId="85" xfId="29" applyFont="1" applyBorder="1" applyAlignment="1">
      <alignment horizontal="center"/>
    </xf>
    <xf numFmtId="0" fontId="42" fillId="0" borderId="64" xfId="29" applyFont="1" applyBorder="1" applyAlignment="1">
      <alignment horizontal="center" vertical="center"/>
    </xf>
    <xf numFmtId="0" fontId="42" fillId="0" borderId="82" xfId="29" applyFont="1" applyBorder="1" applyAlignment="1">
      <alignment horizontal="center" vertical="center"/>
    </xf>
    <xf numFmtId="0" fontId="42" fillId="0" borderId="124" xfId="29" applyFont="1" applyBorder="1" applyAlignment="1">
      <alignment horizontal="center" vertical="center" wrapText="1"/>
    </xf>
    <xf numFmtId="0" fontId="42" fillId="0" borderId="82" xfId="29" applyFont="1" applyBorder="1" applyAlignment="1">
      <alignment horizontal="center" vertical="center" wrapText="1"/>
    </xf>
    <xf numFmtId="0" fontId="5" fillId="0" borderId="83" xfId="29" applyFont="1" applyBorder="1" applyAlignment="1">
      <alignment horizontal="center" vertical="center"/>
    </xf>
    <xf numFmtId="0" fontId="0" fillId="0" borderId="87" xfId="0" applyBorder="1" applyAlignment="1">
      <alignment horizontal="center" vertical="center"/>
    </xf>
    <xf numFmtId="0" fontId="42" fillId="0" borderId="88" xfId="29" applyFont="1" applyBorder="1" applyAlignment="1">
      <alignment horizontal="center" vertical="center"/>
    </xf>
    <xf numFmtId="0" fontId="0" fillId="0" borderId="18" xfId="0" applyBorder="1" applyAlignment="1">
      <alignment horizontal="center" vertical="center" wrapText="1"/>
    </xf>
    <xf numFmtId="0" fontId="42" fillId="0" borderId="17" xfId="29" applyFont="1" applyBorder="1" applyAlignment="1">
      <alignment horizontal="center" vertical="center" wrapText="1"/>
    </xf>
    <xf numFmtId="0" fontId="0" fillId="0" borderId="89" xfId="0" applyBorder="1" applyAlignment="1">
      <alignment horizontal="center" vertical="center" wrapText="1"/>
    </xf>
    <xf numFmtId="0" fontId="42" fillId="0" borderId="88" xfId="29" applyFont="1" applyBorder="1" applyAlignment="1">
      <alignment horizontal="center" vertical="center" wrapText="1"/>
    </xf>
    <xf numFmtId="0" fontId="42" fillId="0" borderId="18" xfId="29" applyFont="1" applyBorder="1" applyAlignment="1">
      <alignment horizontal="center" vertical="center" wrapText="1"/>
    </xf>
    <xf numFmtId="0" fontId="9" fillId="0" borderId="70" xfId="29" applyFont="1" applyBorder="1" applyAlignment="1">
      <alignment horizontal="center" vertical="center"/>
    </xf>
    <xf numFmtId="0" fontId="3" fillId="0" borderId="73" xfId="29" applyFont="1" applyBorder="1" applyAlignment="1">
      <alignment horizontal="centerContinuous" vertical="center"/>
    </xf>
    <xf numFmtId="0" fontId="3" fillId="0" borderId="74" xfId="29" applyFont="1" applyBorder="1" applyAlignment="1">
      <alignment horizontal="centerContinuous" vertical="center"/>
    </xf>
    <xf numFmtId="0" fontId="5" fillId="0" borderId="74" xfId="29" applyFont="1" applyBorder="1" applyAlignment="1">
      <alignment horizontal="centerContinuous" vertical="center"/>
    </xf>
    <xf numFmtId="0" fontId="3" fillId="0" borderId="91" xfId="29" applyFont="1" applyBorder="1" applyAlignment="1">
      <alignment horizontal="center"/>
    </xf>
    <xf numFmtId="0" fontId="3" fillId="0" borderId="72" xfId="29" applyFont="1" applyBorder="1" applyAlignment="1">
      <alignment horizontal="centerContinuous"/>
    </xf>
    <xf numFmtId="0" fontId="3" fillId="0" borderId="0" xfId="29" applyFont="1" applyAlignment="1">
      <alignment horizontal="left"/>
    </xf>
    <xf numFmtId="0" fontId="14" fillId="0" borderId="0" xfId="29" applyFont="1" applyAlignment="1">
      <alignment horizontal="left" vertical="top"/>
    </xf>
    <xf numFmtId="0" fontId="15" fillId="0" borderId="0" xfId="0" applyFont="1" applyAlignment="1">
      <alignment horizontal="left" vertical="top" wrapText="1"/>
    </xf>
    <xf numFmtId="0" fontId="3" fillId="0" borderId="0" xfId="30" applyFont="1"/>
    <xf numFmtId="0" fontId="3" fillId="0" borderId="0" xfId="30" applyFont="1" applyAlignment="1">
      <alignment horizontal="center"/>
    </xf>
    <xf numFmtId="0" fontId="3" fillId="0" borderId="0" xfId="31" applyFont="1"/>
    <xf numFmtId="164" fontId="3" fillId="2" borderId="1" xfId="30" applyNumberFormat="1" applyFont="1" applyFill="1" applyBorder="1"/>
    <xf numFmtId="164" fontId="3" fillId="2" borderId="2" xfId="30" applyNumberFormat="1" applyFont="1" applyFill="1" applyBorder="1"/>
    <xf numFmtId="164" fontId="3" fillId="2" borderId="3" xfId="30" applyNumberFormat="1" applyFont="1" applyFill="1" applyBorder="1"/>
    <xf numFmtId="0" fontId="3" fillId="0" borderId="31" xfId="30" applyFont="1" applyBorder="1" applyAlignment="1">
      <alignment horizontal="center"/>
    </xf>
    <xf numFmtId="0" fontId="6" fillId="0" borderId="0" xfId="30" applyFont="1"/>
    <xf numFmtId="164" fontId="3" fillId="2" borderId="15" xfId="30" applyNumberFormat="1" applyFont="1" applyFill="1" applyBorder="1"/>
    <xf numFmtId="164" fontId="3" fillId="2" borderId="51" xfId="30" applyNumberFormat="1" applyFont="1" applyFill="1" applyBorder="1"/>
    <xf numFmtId="3" fontId="3" fillId="0" borderId="16" xfId="30" applyNumberFormat="1" applyFont="1" applyBorder="1" applyProtection="1">
      <protection locked="0"/>
    </xf>
    <xf numFmtId="3" fontId="3" fillId="0" borderId="51" xfId="30" applyNumberFormat="1" applyFont="1" applyBorder="1" applyProtection="1">
      <protection locked="0"/>
    </xf>
    <xf numFmtId="3" fontId="3" fillId="0" borderId="8" xfId="30" applyNumberFormat="1" applyFont="1" applyBorder="1" applyProtection="1">
      <protection locked="0"/>
    </xf>
    <xf numFmtId="3" fontId="3" fillId="0" borderId="7" xfId="30" applyNumberFormat="1" applyFont="1" applyBorder="1" applyProtection="1">
      <protection locked="0"/>
    </xf>
    <xf numFmtId="3" fontId="3" fillId="0" borderId="45" xfId="30" applyNumberFormat="1" applyFont="1" applyBorder="1" applyProtection="1">
      <protection locked="0"/>
    </xf>
    <xf numFmtId="3" fontId="3" fillId="0" borderId="93" xfId="30" applyNumberFormat="1" applyFont="1" applyBorder="1" applyProtection="1">
      <protection locked="0"/>
    </xf>
    <xf numFmtId="0" fontId="8" fillId="0" borderId="10" xfId="30" applyFont="1" applyBorder="1" applyAlignment="1">
      <alignment horizontal="center"/>
    </xf>
    <xf numFmtId="0" fontId="8" fillId="0" borderId="11" xfId="30" applyFont="1" applyBorder="1" applyAlignment="1">
      <alignment horizontal="center"/>
    </xf>
    <xf numFmtId="0" fontId="8" fillId="0" borderId="12" xfId="30" applyFont="1" applyBorder="1" applyAlignment="1">
      <alignment horizontal="center"/>
    </xf>
    <xf numFmtId="0" fontId="3" fillId="0" borderId="85" xfId="30" applyFont="1" applyBorder="1" applyAlignment="1">
      <alignment horizontal="center"/>
    </xf>
    <xf numFmtId="0" fontId="5" fillId="0" borderId="87" xfId="30" applyFont="1" applyBorder="1" applyAlignment="1">
      <alignment horizontal="centerContinuous" vertical="center"/>
    </xf>
    <xf numFmtId="0" fontId="5" fillId="0" borderId="88" xfId="30" applyFont="1" applyBorder="1" applyAlignment="1">
      <alignment horizontal="centerContinuous" vertical="center"/>
    </xf>
    <xf numFmtId="0" fontId="5" fillId="0" borderId="89" xfId="30" applyFont="1" applyBorder="1" applyAlignment="1">
      <alignment horizontal="center" vertical="center"/>
    </xf>
    <xf numFmtId="0" fontId="5" fillId="0" borderId="88" xfId="30" applyFont="1" applyBorder="1" applyAlignment="1">
      <alignment horizontal="center" vertical="center"/>
    </xf>
    <xf numFmtId="0" fontId="5" fillId="0" borderId="83" xfId="30" applyFont="1" applyBorder="1" applyAlignment="1">
      <alignment horizontal="center" vertical="center"/>
    </xf>
    <xf numFmtId="0" fontId="9" fillId="0" borderId="70" xfId="30" applyFont="1" applyBorder="1" applyAlignment="1">
      <alignment horizontal="center" vertical="center"/>
    </xf>
    <xf numFmtId="0" fontId="3" fillId="0" borderId="73" xfId="30" applyFont="1" applyBorder="1" applyAlignment="1">
      <alignment horizontal="centerContinuous" vertical="center"/>
    </xf>
    <xf numFmtId="0" fontId="3" fillId="0" borderId="74" xfId="30" applyFont="1" applyBorder="1" applyAlignment="1">
      <alignment horizontal="centerContinuous" vertical="center"/>
    </xf>
    <xf numFmtId="0" fontId="5" fillId="0" borderId="74" xfId="30" applyFont="1" applyBorder="1" applyAlignment="1">
      <alignment horizontal="centerContinuous" vertical="center"/>
    </xf>
    <xf numFmtId="0" fontId="3" fillId="0" borderId="91" xfId="30" applyFont="1" applyBorder="1" applyAlignment="1">
      <alignment horizontal="center"/>
    </xf>
    <xf numFmtId="0" fontId="3" fillId="0" borderId="72" xfId="30" applyFont="1" applyBorder="1" applyAlignment="1">
      <alignment horizontal="centerContinuous"/>
    </xf>
    <xf numFmtId="0" fontId="12" fillId="0" borderId="0" xfId="30" applyFont="1"/>
    <xf numFmtId="0" fontId="3" fillId="0" borderId="0" xfId="31" applyFont="1" applyAlignment="1">
      <alignment horizontal="center"/>
    </xf>
    <xf numFmtId="0" fontId="3" fillId="2" borderId="0" xfId="31" applyFont="1" applyFill="1"/>
    <xf numFmtId="0" fontId="5" fillId="0" borderId="0" xfId="31" applyFont="1" applyAlignment="1">
      <alignment horizontal="right" vertical="center"/>
    </xf>
    <xf numFmtId="164" fontId="3" fillId="2" borderId="1" xfId="31" applyNumberFormat="1" applyFont="1" applyFill="1" applyBorder="1"/>
    <xf numFmtId="164" fontId="3" fillId="2" borderId="2" xfId="31" applyNumberFormat="1" applyFont="1" applyFill="1" applyBorder="1"/>
    <xf numFmtId="164" fontId="3" fillId="2" borderId="3" xfId="31" applyNumberFormat="1" applyFont="1" applyFill="1" applyBorder="1"/>
    <xf numFmtId="0" fontId="3" fillId="0" borderId="31" xfId="31" applyFont="1" applyBorder="1" applyAlignment="1">
      <alignment horizontal="center"/>
    </xf>
    <xf numFmtId="0" fontId="5" fillId="0" borderId="36" xfId="31" applyFont="1" applyBorder="1" applyAlignment="1">
      <alignment horizontal="right" vertical="center"/>
    </xf>
    <xf numFmtId="0" fontId="6" fillId="0" borderId="0" xfId="31" applyFont="1"/>
    <xf numFmtId="164" fontId="3" fillId="2" borderId="15" xfId="31" applyNumberFormat="1" applyFont="1" applyFill="1" applyBorder="1"/>
    <xf numFmtId="164" fontId="3" fillId="2" borderId="94" xfId="31" applyNumberFormat="1" applyFont="1" applyFill="1" applyBorder="1"/>
    <xf numFmtId="3" fontId="3" fillId="0" borderId="8" xfId="31" applyNumberFormat="1" applyFont="1" applyBorder="1" applyProtection="1">
      <protection locked="0"/>
    </xf>
    <xf numFmtId="3" fontId="3" fillId="0" borderId="51" xfId="31" applyNumberFormat="1" applyFont="1" applyBorder="1" applyProtection="1">
      <protection locked="0"/>
    </xf>
    <xf numFmtId="3" fontId="3" fillId="0" borderId="7" xfId="31" applyNumberFormat="1" applyFont="1" applyBorder="1" applyProtection="1">
      <protection locked="0"/>
    </xf>
    <xf numFmtId="3" fontId="3" fillId="0" borderId="45" xfId="31" applyNumberFormat="1" applyFont="1" applyBorder="1" applyProtection="1">
      <protection locked="0"/>
    </xf>
    <xf numFmtId="3" fontId="3" fillId="0" borderId="93" xfId="31" applyNumberFormat="1" applyFont="1" applyBorder="1" applyProtection="1">
      <protection locked="0"/>
    </xf>
    <xf numFmtId="3" fontId="3" fillId="9" borderId="8" xfId="31" applyNumberFormat="1" applyFont="1" applyFill="1" applyBorder="1"/>
    <xf numFmtId="3" fontId="3" fillId="9" borderId="7" xfId="31" applyNumberFormat="1" applyFont="1" applyFill="1" applyBorder="1"/>
    <xf numFmtId="0" fontId="8" fillId="0" borderId="10" xfId="31" applyFont="1" applyBorder="1" applyAlignment="1">
      <alignment horizontal="center"/>
    </xf>
    <xf numFmtId="0" fontId="8" fillId="0" borderId="11" xfId="31" applyFont="1" applyBorder="1" applyAlignment="1">
      <alignment horizontal="center"/>
    </xf>
    <xf numFmtId="0" fontId="8" fillId="0" borderId="12" xfId="31" applyFont="1" applyBorder="1" applyAlignment="1">
      <alignment horizontal="center"/>
    </xf>
    <xf numFmtId="0" fontId="3" fillId="0" borderId="85" xfId="31" applyFont="1" applyBorder="1" applyAlignment="1">
      <alignment horizontal="center"/>
    </xf>
    <xf numFmtId="0" fontId="5" fillId="0" borderId="87" xfId="31" applyFont="1" applyBorder="1" applyAlignment="1">
      <alignment horizontal="center" vertical="center"/>
    </xf>
    <xf numFmtId="0" fontId="5" fillId="0" borderId="88" xfId="31" applyFont="1" applyBorder="1" applyAlignment="1">
      <alignment horizontal="center" vertical="center"/>
    </xf>
    <xf numFmtId="0" fontId="5" fillId="0" borderId="89" xfId="31" applyFont="1" applyBorder="1" applyAlignment="1">
      <alignment horizontal="center" vertical="center"/>
    </xf>
    <xf numFmtId="0" fontId="5" fillId="0" borderId="127" xfId="31" applyFont="1" applyBorder="1" applyAlignment="1">
      <alignment horizontal="center" vertical="center"/>
    </xf>
    <xf numFmtId="0" fontId="5" fillId="0" borderId="127" xfId="31" applyFont="1" applyBorder="1" applyAlignment="1">
      <alignment vertical="center"/>
    </xf>
    <xf numFmtId="0" fontId="5" fillId="0" borderId="83" xfId="31" applyFont="1" applyBorder="1" applyAlignment="1">
      <alignment horizontal="center" vertical="center"/>
    </xf>
    <xf numFmtId="0" fontId="9" fillId="0" borderId="70" xfId="31" applyFont="1" applyBorder="1" applyAlignment="1">
      <alignment horizontal="center" vertical="center"/>
    </xf>
    <xf numFmtId="0" fontId="3" fillId="0" borderId="73" xfId="31" applyFont="1" applyBorder="1" applyAlignment="1">
      <alignment horizontal="centerContinuous" vertical="center"/>
    </xf>
    <xf numFmtId="0" fontId="3" fillId="0" borderId="74" xfId="31" applyFont="1" applyBorder="1" applyAlignment="1">
      <alignment horizontal="centerContinuous" vertical="center"/>
    </xf>
    <xf numFmtId="0" fontId="5" fillId="0" borderId="74" xfId="31" applyFont="1" applyBorder="1" applyAlignment="1">
      <alignment horizontal="centerContinuous" vertical="center"/>
    </xf>
    <xf numFmtId="0" fontId="3" fillId="0" borderId="91" xfId="31" applyFont="1" applyBorder="1" applyAlignment="1">
      <alignment horizontal="center"/>
    </xf>
    <xf numFmtId="0" fontId="3" fillId="0" borderId="72" xfId="31" applyFont="1" applyBorder="1" applyAlignment="1">
      <alignment horizontal="centerContinuous"/>
    </xf>
    <xf numFmtId="0" fontId="12" fillId="0" borderId="0" xfId="31" applyFont="1"/>
    <xf numFmtId="0" fontId="19" fillId="0" borderId="0" xfId="32"/>
    <xf numFmtId="164" fontId="3" fillId="2" borderId="3" xfId="32" applyNumberFormat="1" applyFont="1" applyFill="1" applyBorder="1"/>
    <xf numFmtId="164" fontId="3" fillId="2" borderId="2" xfId="32" applyNumberFormat="1" applyFont="1" applyFill="1" applyBorder="1"/>
    <xf numFmtId="164" fontId="3" fillId="2" borderId="128" xfId="32" applyNumberFormat="1" applyFont="1" applyFill="1" applyBorder="1"/>
    <xf numFmtId="164" fontId="3" fillId="2" borderId="32" xfId="32" applyNumberFormat="1" applyFont="1" applyFill="1" applyBorder="1"/>
    <xf numFmtId="0" fontId="3" fillId="0" borderId="31" xfId="32" applyFont="1" applyBorder="1" applyAlignment="1">
      <alignment horizontal="center"/>
    </xf>
    <xf numFmtId="0" fontId="44" fillId="0" borderId="0" xfId="32" applyFont="1"/>
    <xf numFmtId="164" fontId="3" fillId="2" borderId="48" xfId="32" applyNumberFormat="1" applyFont="1" applyFill="1" applyBorder="1"/>
    <xf numFmtId="164" fontId="3" fillId="2" borderId="80" xfId="32" applyNumberFormat="1" applyFont="1" applyFill="1" applyBorder="1"/>
    <xf numFmtId="3" fontId="3" fillId="0" borderId="16" xfId="32" applyNumberFormat="1" applyFont="1" applyBorder="1" applyProtection="1">
      <protection locked="0"/>
    </xf>
    <xf numFmtId="3" fontId="3" fillId="0" borderId="51" xfId="32" applyNumberFormat="1" applyFont="1" applyBorder="1" applyProtection="1">
      <protection locked="0"/>
    </xf>
    <xf numFmtId="3" fontId="3" fillId="0" borderId="8" xfId="32" applyNumberFormat="1" applyFont="1" applyBorder="1" applyProtection="1">
      <protection locked="0"/>
    </xf>
    <xf numFmtId="3" fontId="3" fillId="0" borderId="93" xfId="32" applyNumberFormat="1" applyFont="1" applyBorder="1" applyProtection="1">
      <protection locked="0"/>
    </xf>
    <xf numFmtId="3" fontId="3" fillId="0" borderId="7" xfId="32" applyNumberFormat="1" applyFont="1" applyBorder="1" applyProtection="1">
      <protection locked="0"/>
    </xf>
    <xf numFmtId="3" fontId="3" fillId="0" borderId="45" xfId="32" applyNumberFormat="1" applyFont="1" applyBorder="1" applyProtection="1">
      <protection locked="0"/>
    </xf>
    <xf numFmtId="3" fontId="3" fillId="9" borderId="45" xfId="32" applyNumberFormat="1" applyFont="1" applyFill="1" applyBorder="1"/>
    <xf numFmtId="3" fontId="3" fillId="9" borderId="7" xfId="32" applyNumberFormat="1" applyFont="1" applyFill="1" applyBorder="1"/>
    <xf numFmtId="3" fontId="3" fillId="9" borderId="8" xfId="32" applyNumberFormat="1" applyFont="1" applyFill="1" applyBorder="1"/>
    <xf numFmtId="0" fontId="45" fillId="0" borderId="46" xfId="32" applyFont="1" applyBorder="1" applyAlignment="1">
      <alignment horizontal="centerContinuous" vertical="center" wrapText="1"/>
    </xf>
    <xf numFmtId="0" fontId="45" fillId="0" borderId="81" xfId="32" applyFont="1" applyBorder="1" applyAlignment="1">
      <alignment horizontal="centerContinuous" vertical="center" wrapText="1"/>
    </xf>
    <xf numFmtId="0" fontId="45" fillId="0" borderId="46" xfId="32" applyFont="1" applyBorder="1" applyAlignment="1">
      <alignment horizontal="center" vertical="center" wrapText="1"/>
    </xf>
    <xf numFmtId="0" fontId="45" fillId="0" borderId="0" xfId="32" applyFont="1" applyAlignment="1">
      <alignment horizontal="centerContinuous" vertical="center" wrapText="1"/>
    </xf>
    <xf numFmtId="0" fontId="5" fillId="0" borderId="95" xfId="32" applyFont="1" applyBorder="1" applyAlignment="1">
      <alignment horizontal="center" vertical="center"/>
    </xf>
    <xf numFmtId="0" fontId="46" fillId="0" borderId="129" xfId="32" applyFont="1" applyBorder="1" applyAlignment="1">
      <alignment horizontal="center" vertical="center" wrapText="1"/>
    </xf>
    <xf numFmtId="0" fontId="46" fillId="0" borderId="130" xfId="32" applyFont="1" applyBorder="1" applyAlignment="1">
      <alignment horizontal="center" vertical="center" wrapText="1"/>
    </xf>
    <xf numFmtId="0" fontId="3" fillId="0" borderId="129" xfId="32" applyFont="1" applyBorder="1" applyAlignment="1">
      <alignment horizontal="centerContinuous" vertical="center" wrapText="1"/>
    </xf>
    <xf numFmtId="0" fontId="46" fillId="0" borderId="131" xfId="32" applyFont="1" applyBorder="1" applyAlignment="1">
      <alignment horizontal="centerContinuous" vertical="center" wrapText="1"/>
    </xf>
    <xf numFmtId="0" fontId="5" fillId="0" borderId="91" xfId="32" applyFont="1" applyBorder="1" applyAlignment="1">
      <alignment horizontal="center"/>
    </xf>
    <xf numFmtId="0" fontId="9" fillId="0" borderId="72" xfId="32" applyFont="1" applyBorder="1" applyAlignment="1">
      <alignment horizontal="centerContinuous"/>
    </xf>
    <xf numFmtId="0" fontId="3" fillId="0" borderId="0" xfId="0" applyFont="1" applyAlignment="1">
      <alignment horizontal="center" vertical="top"/>
    </xf>
    <xf numFmtId="164" fontId="3" fillId="4" borderId="132" xfId="0" applyNumberFormat="1" applyFont="1" applyFill="1" applyBorder="1"/>
    <xf numFmtId="164" fontId="3" fillId="4" borderId="5" xfId="0" applyNumberFormat="1" applyFont="1" applyFill="1" applyBorder="1"/>
    <xf numFmtId="0" fontId="47" fillId="0" borderId="0" xfId="0" applyFont="1" applyAlignment="1">
      <alignment horizontal="center" vertical="center"/>
    </xf>
    <xf numFmtId="0" fontId="5" fillId="0" borderId="133" xfId="0" applyFont="1" applyBorder="1" applyAlignment="1">
      <alignment horizontal="right" vertical="center"/>
    </xf>
    <xf numFmtId="164" fontId="3" fillId="4" borderId="57" xfId="0" applyNumberFormat="1" applyFont="1" applyFill="1" applyBorder="1"/>
    <xf numFmtId="164" fontId="3" fillId="4" borderId="134" xfId="0" applyNumberFormat="1" applyFont="1" applyFill="1" applyBorder="1"/>
    <xf numFmtId="164" fontId="3" fillId="2" borderId="94" xfId="0" applyNumberFormat="1" applyFont="1" applyFill="1" applyBorder="1"/>
    <xf numFmtId="3" fontId="3" fillId="0" borderId="94" xfId="0" applyNumberFormat="1" applyFont="1" applyBorder="1" applyProtection="1">
      <protection locked="0"/>
    </xf>
    <xf numFmtId="164" fontId="3" fillId="4" borderId="79" xfId="0" applyNumberFormat="1" applyFont="1" applyFill="1" applyBorder="1"/>
    <xf numFmtId="164" fontId="3" fillId="4" borderId="9" xfId="0" applyNumberFormat="1" applyFont="1" applyFill="1" applyBorder="1"/>
    <xf numFmtId="164" fontId="3" fillId="4" borderId="135" xfId="0" applyNumberFormat="1" applyFont="1" applyFill="1" applyBorder="1"/>
    <xf numFmtId="164" fontId="3" fillId="4" borderId="136" xfId="0" applyNumberFormat="1" applyFont="1" applyFill="1" applyBorder="1"/>
    <xf numFmtId="0" fontId="8" fillId="0" borderId="0" xfId="0" applyFont="1"/>
    <xf numFmtId="0" fontId="8" fillId="4" borderId="84" xfId="0" applyFont="1" applyFill="1" applyBorder="1" applyAlignment="1">
      <alignment horizontal="center"/>
    </xf>
    <xf numFmtId="0" fontId="8" fillId="4" borderId="33" xfId="0" applyFont="1" applyFill="1" applyBorder="1" applyAlignment="1">
      <alignment horizontal="center"/>
    </xf>
    <xf numFmtId="0" fontId="8" fillId="0" borderId="0" xfId="0" applyFont="1" applyAlignment="1">
      <alignment horizontal="center" vertical="top"/>
    </xf>
    <xf numFmtId="0" fontId="8" fillId="0" borderId="24" xfId="0" applyFont="1" applyBorder="1" applyAlignment="1">
      <alignment horizontal="center"/>
    </xf>
    <xf numFmtId="0" fontId="8" fillId="0" borderId="12" xfId="0" applyFont="1" applyBorder="1"/>
    <xf numFmtId="0" fontId="5" fillId="4" borderId="137" xfId="0" applyFont="1" applyFill="1" applyBorder="1" applyAlignment="1">
      <alignment horizontal="centerContinuous" vertical="center" wrapText="1"/>
    </xf>
    <xf numFmtId="0" fontId="5" fillId="4" borderId="138" xfId="0" applyFont="1" applyFill="1" applyBorder="1" applyAlignment="1">
      <alignment horizontal="centerContinuous" vertical="center" wrapText="1"/>
    </xf>
    <xf numFmtId="0" fontId="5" fillId="0" borderId="137" xfId="0" applyFont="1" applyBorder="1" applyAlignment="1">
      <alignment horizontal="centerContinuous" vertical="center" wrapText="1"/>
    </xf>
    <xf numFmtId="0" fontId="5" fillId="0" borderId="87" xfId="0" applyFont="1" applyBorder="1" applyAlignment="1">
      <alignment horizontal="centerContinuous" vertical="center" wrapText="1"/>
    </xf>
    <xf numFmtId="0" fontId="5" fillId="0" borderId="19" xfId="0" applyFont="1" applyBorder="1" applyAlignment="1">
      <alignment horizontal="centerContinuous" vertical="center" wrapText="1"/>
    </xf>
    <xf numFmtId="0" fontId="5" fillId="0" borderId="89" xfId="0" applyFont="1" applyBorder="1" applyAlignment="1">
      <alignment horizontal="centerContinuous" vertical="center" wrapText="1"/>
    </xf>
    <xf numFmtId="0" fontId="5" fillId="0" borderId="46" xfId="0" applyFont="1" applyBorder="1" applyAlignment="1">
      <alignment horizontal="centerContinuous" vertical="center" wrapText="1"/>
    </xf>
    <xf numFmtId="0" fontId="9" fillId="0" borderId="33" xfId="0" applyFont="1" applyBorder="1" applyAlignment="1">
      <alignment horizontal="center" vertical="center"/>
    </xf>
    <xf numFmtId="0" fontId="3" fillId="4" borderId="90" xfId="0" applyFont="1" applyFill="1" applyBorder="1"/>
    <xf numFmtId="0" fontId="3" fillId="4" borderId="27" xfId="0" applyFont="1" applyFill="1" applyBorder="1"/>
    <xf numFmtId="0" fontId="5" fillId="0" borderId="74" xfId="0" applyFont="1" applyBorder="1" applyAlignment="1">
      <alignment horizontal="centerContinuous" vertical="center"/>
    </xf>
    <xf numFmtId="0" fontId="5" fillId="0" borderId="122" xfId="0" applyFont="1" applyBorder="1" applyAlignment="1">
      <alignment horizontal="centerContinuous" vertical="center"/>
    </xf>
    <xf numFmtId="0" fontId="48" fillId="0" borderId="28" xfId="0" applyFont="1" applyBorder="1" applyAlignment="1">
      <alignment horizontal="center" wrapText="1"/>
    </xf>
    <xf numFmtId="0" fontId="48" fillId="0" borderId="0" xfId="0" applyFont="1" applyAlignment="1">
      <alignment horizontal="center" wrapText="1"/>
    </xf>
    <xf numFmtId="0" fontId="3" fillId="0" borderId="0" xfId="33" applyFont="1"/>
    <xf numFmtId="0" fontId="3" fillId="0" borderId="0" xfId="33" applyFont="1" applyAlignment="1">
      <alignment horizontal="center"/>
    </xf>
    <xf numFmtId="164" fontId="3" fillId="0" borderId="0" xfId="33" applyNumberFormat="1" applyFont="1"/>
    <xf numFmtId="0" fontId="3" fillId="0" borderId="0" xfId="33" applyFont="1" applyAlignment="1">
      <alignment horizontal="right"/>
    </xf>
    <xf numFmtId="0" fontId="5" fillId="0" borderId="0" xfId="33" applyFont="1"/>
    <xf numFmtId="164" fontId="3" fillId="2" borderId="1" xfId="33" applyNumberFormat="1" applyFont="1" applyFill="1" applyBorder="1"/>
    <xf numFmtId="164" fontId="3" fillId="2" borderId="2" xfId="33" applyNumberFormat="1" applyFont="1" applyFill="1" applyBorder="1"/>
    <xf numFmtId="164" fontId="3" fillId="2" borderId="133" xfId="33" applyNumberFormat="1" applyFont="1" applyFill="1" applyBorder="1"/>
    <xf numFmtId="164" fontId="3" fillId="2" borderId="3" xfId="33" applyNumberFormat="1" applyFont="1" applyFill="1" applyBorder="1"/>
    <xf numFmtId="164" fontId="3" fillId="2" borderId="32" xfId="33" applyNumberFormat="1" applyFont="1" applyFill="1" applyBorder="1"/>
    <xf numFmtId="0" fontId="3" fillId="0" borderId="3" xfId="33" applyFont="1" applyBorder="1" applyAlignment="1">
      <alignment horizontal="center"/>
    </xf>
    <xf numFmtId="0" fontId="6" fillId="0" borderId="0" xfId="33" applyFont="1"/>
    <xf numFmtId="164" fontId="3" fillId="2" borderId="48" xfId="33" applyNumberFormat="1" applyFont="1" applyFill="1" applyBorder="1"/>
    <xf numFmtId="164" fontId="3" fillId="2" borderId="80" xfId="33" applyNumberFormat="1" applyFont="1" applyFill="1" applyBorder="1"/>
    <xf numFmtId="3" fontId="3" fillId="0" borderId="124" xfId="33" applyNumberFormat="1" applyFont="1" applyBorder="1" applyProtection="1">
      <protection locked="0"/>
    </xf>
    <xf numFmtId="3" fontId="3" fillId="0" borderId="80" xfId="33" applyNumberFormat="1" applyFont="1" applyBorder="1" applyProtection="1">
      <protection locked="0"/>
    </xf>
    <xf numFmtId="3" fontId="3" fillId="0" borderId="48" xfId="33" applyNumberFormat="1" applyFont="1" applyBorder="1" applyProtection="1">
      <protection locked="0"/>
    </xf>
    <xf numFmtId="164" fontId="3" fillId="0" borderId="126" xfId="33" applyNumberFormat="1" applyFont="1" applyBorder="1" applyProtection="1">
      <protection locked="0"/>
    </xf>
    <xf numFmtId="164" fontId="3" fillId="0" borderId="80" xfId="33" applyNumberFormat="1" applyFont="1" applyBorder="1" applyProtection="1">
      <protection locked="0"/>
    </xf>
    <xf numFmtId="164" fontId="3" fillId="0" borderId="124" xfId="33" applyNumberFormat="1" applyFont="1" applyBorder="1" applyProtection="1">
      <protection locked="0"/>
    </xf>
    <xf numFmtId="164" fontId="3" fillId="0" borderId="48" xfId="33" applyNumberFormat="1" applyFont="1" applyBorder="1" applyProtection="1">
      <protection locked="0"/>
    </xf>
    <xf numFmtId="164" fontId="3" fillId="2" borderId="49" xfId="33" applyNumberFormat="1" applyFont="1" applyFill="1" applyBorder="1"/>
    <xf numFmtId="164" fontId="3" fillId="2" borderId="109" xfId="33" applyNumberFormat="1" applyFont="1" applyFill="1" applyBorder="1"/>
    <xf numFmtId="0" fontId="8" fillId="0" borderId="0" xfId="33" applyFont="1"/>
    <xf numFmtId="0" fontId="8" fillId="0" borderId="98" xfId="33" applyFont="1" applyBorder="1" applyAlignment="1">
      <alignment horizontal="center"/>
    </xf>
    <xf numFmtId="0" fontId="8" fillId="0" borderId="99" xfId="33" applyFont="1" applyBorder="1" applyAlignment="1">
      <alignment horizontal="center"/>
    </xf>
    <xf numFmtId="0" fontId="8" fillId="0" borderId="12" xfId="33" applyFont="1" applyBorder="1" applyAlignment="1">
      <alignment horizontal="center"/>
    </xf>
    <xf numFmtId="0" fontId="8" fillId="0" borderId="96" xfId="33" applyFont="1" applyBorder="1" applyAlignment="1">
      <alignment horizontal="center"/>
    </xf>
    <xf numFmtId="0" fontId="8" fillId="0" borderId="95" xfId="33" applyFont="1" applyBorder="1" applyAlignment="1">
      <alignment horizontal="center"/>
    </xf>
    <xf numFmtId="0" fontId="8" fillId="0" borderId="113" xfId="33" applyFont="1" applyBorder="1" applyAlignment="1">
      <alignment horizontal="centerContinuous"/>
    </xf>
    <xf numFmtId="0" fontId="45" fillId="0" borderId="105" xfId="33" applyFont="1" applyBorder="1" applyAlignment="1">
      <alignment horizontal="centerContinuous" vertical="center"/>
    </xf>
    <xf numFmtId="0" fontId="45" fillId="0" borderId="107" xfId="33" applyFont="1" applyBorder="1" applyAlignment="1">
      <alignment horizontal="centerContinuous" vertical="center"/>
    </xf>
    <xf numFmtId="0" fontId="45" fillId="0" borderId="139" xfId="33" applyFont="1" applyBorder="1" applyAlignment="1">
      <alignment horizontal="centerContinuous" vertical="center"/>
    </xf>
    <xf numFmtId="0" fontId="45" fillId="0" borderId="105" xfId="33" applyFont="1" applyBorder="1" applyAlignment="1">
      <alignment horizontal="center" vertical="center"/>
    </xf>
    <xf numFmtId="0" fontId="45" fillId="0" borderId="140" xfId="33" applyFont="1" applyBorder="1" applyAlignment="1">
      <alignment horizontal="centerContinuous" vertical="center"/>
    </xf>
    <xf numFmtId="0" fontId="5" fillId="0" borderId="83" xfId="33" applyFont="1" applyBorder="1" applyAlignment="1">
      <alignment horizontal="center" vertical="center"/>
    </xf>
    <xf numFmtId="0" fontId="9" fillId="0" borderId="33" xfId="33" applyFont="1" applyBorder="1" applyAlignment="1">
      <alignment horizontal="center" vertical="center"/>
    </xf>
    <xf numFmtId="0" fontId="3" fillId="0" borderId="124" xfId="33" applyFont="1" applyBorder="1" applyAlignment="1">
      <alignment horizontal="centerContinuous" vertical="center" wrapText="1"/>
    </xf>
    <xf numFmtId="0" fontId="46" fillId="0" borderId="82" xfId="33" applyFont="1" applyBorder="1" applyAlignment="1">
      <alignment horizontal="centerContinuous" vertical="center" wrapText="1"/>
    </xf>
    <xf numFmtId="0" fontId="0" fillId="0" borderId="124" xfId="0" applyBorder="1"/>
    <xf numFmtId="0" fontId="46" fillId="0" borderId="82" xfId="33" applyFont="1" applyBorder="1" applyAlignment="1" applyProtection="1">
      <alignment horizontal="center" vertical="center" wrapText="1"/>
      <protection locked="0"/>
    </xf>
    <xf numFmtId="0" fontId="46" fillId="0" borderId="124" xfId="33" applyFont="1" applyBorder="1" applyAlignment="1">
      <alignment horizontal="center" vertical="center" wrapText="1"/>
    </xf>
    <xf numFmtId="0" fontId="46" fillId="0" borderId="82" xfId="33" applyFont="1" applyBorder="1" applyAlignment="1">
      <alignment horizontal="center" vertical="center" wrapText="1"/>
    </xf>
    <xf numFmtId="0" fontId="3" fillId="0" borderId="49" xfId="33" applyFont="1" applyBorder="1" applyAlignment="1">
      <alignment horizontal="centerContinuous" vertical="center" wrapText="1"/>
    </xf>
    <xf numFmtId="0" fontId="46" fillId="0" borderId="109" xfId="33" applyFont="1" applyBorder="1" applyAlignment="1">
      <alignment horizontal="centerContinuous" vertical="center" wrapText="1"/>
    </xf>
    <xf numFmtId="0" fontId="2" fillId="0" borderId="18" xfId="0" applyFont="1" applyBorder="1" applyAlignment="1">
      <alignment horizontal="center" vertical="center" wrapText="1"/>
    </xf>
    <xf numFmtId="0" fontId="46" fillId="0" borderId="17" xfId="33" applyFont="1" applyBorder="1" applyAlignment="1">
      <alignment horizontal="center" vertical="center" wrapText="1"/>
    </xf>
    <xf numFmtId="0" fontId="0" fillId="0" borderId="18" xfId="0" applyBorder="1" applyAlignment="1">
      <alignment vertical="center" wrapText="1"/>
    </xf>
    <xf numFmtId="0" fontId="49" fillId="0" borderId="17" xfId="0" applyFont="1" applyBorder="1" applyAlignment="1">
      <alignment horizontal="center" vertical="center" wrapText="1"/>
    </xf>
    <xf numFmtId="0" fontId="3" fillId="0" borderId="18" xfId="33" applyFont="1" applyBorder="1" applyAlignment="1">
      <alignment horizontal="centerContinuous" vertical="center" wrapText="1"/>
    </xf>
    <xf numFmtId="0" fontId="46" fillId="0" borderId="17" xfId="33" applyFont="1" applyBorder="1" applyAlignment="1">
      <alignment horizontal="centerContinuous" vertical="center" wrapText="1"/>
    </xf>
    <xf numFmtId="0" fontId="5" fillId="0" borderId="90" xfId="33" applyFont="1" applyBorder="1" applyAlignment="1">
      <alignment horizontal="centerContinuous" vertical="center"/>
    </xf>
    <xf numFmtId="0" fontId="5" fillId="0" borderId="10" xfId="33" applyFont="1" applyBorder="1" applyAlignment="1">
      <alignment horizontal="centerContinuous" vertical="center"/>
    </xf>
    <xf numFmtId="0" fontId="5" fillId="0" borderId="25" xfId="33" applyFont="1" applyBorder="1" applyAlignment="1">
      <alignment horizontal="centerContinuous" vertical="center"/>
    </xf>
    <xf numFmtId="0" fontId="3" fillId="0" borderId="91" xfId="33" applyFont="1" applyBorder="1" applyAlignment="1">
      <alignment horizontal="center"/>
    </xf>
    <xf numFmtId="0" fontId="14" fillId="0" borderId="78" xfId="33" applyFont="1" applyBorder="1" applyAlignment="1">
      <alignment horizontal="left" vertical="top"/>
    </xf>
    <xf numFmtId="0" fontId="3" fillId="0" borderId="28" xfId="33" applyFont="1" applyBorder="1"/>
    <xf numFmtId="0" fontId="14" fillId="0" borderId="0" xfId="33" applyFont="1" applyAlignment="1">
      <alignment horizontal="left" vertical="top"/>
    </xf>
    <xf numFmtId="0" fontId="5" fillId="0" borderId="0" xfId="33" applyFont="1" applyAlignment="1">
      <alignment horizontal="centerContinuous" vertical="center"/>
    </xf>
    <xf numFmtId="0" fontId="15" fillId="0" borderId="0" xfId="0" applyFont="1" applyAlignment="1">
      <alignment vertical="center"/>
    </xf>
    <xf numFmtId="164" fontId="3" fillId="2" borderId="141" xfId="0" applyNumberFormat="1" applyFont="1" applyFill="1" applyBorder="1"/>
    <xf numFmtId="164" fontId="3" fillId="2" borderId="125" xfId="0" applyNumberFormat="1" applyFont="1" applyFill="1" applyBorder="1"/>
    <xf numFmtId="172" fontId="3" fillId="2" borderId="125" xfId="0" applyNumberFormat="1" applyFont="1" applyFill="1" applyBorder="1"/>
    <xf numFmtId="173" fontId="3" fillId="2" borderId="125" xfId="0" applyNumberFormat="1" applyFont="1" applyFill="1" applyBorder="1"/>
    <xf numFmtId="0" fontId="3" fillId="0" borderId="31" xfId="0" applyFont="1" applyBorder="1" applyAlignment="1">
      <alignment horizontal="center"/>
    </xf>
    <xf numFmtId="0" fontId="3" fillId="0" borderId="50" xfId="0" applyFont="1" applyBorder="1"/>
    <xf numFmtId="0" fontId="3" fillId="0" borderId="76" xfId="0" applyFont="1" applyBorder="1"/>
    <xf numFmtId="0" fontId="3" fillId="0" borderId="136" xfId="0" applyFont="1" applyBorder="1"/>
    <xf numFmtId="3" fontId="3" fillId="0" borderId="117" xfId="0" applyNumberFormat="1" applyFont="1" applyBorder="1" applyProtection="1">
      <protection locked="0"/>
    </xf>
    <xf numFmtId="4" fontId="3" fillId="0" borderId="7" xfId="0" applyNumberFormat="1" applyFont="1" applyBorder="1" applyProtection="1">
      <protection locked="0"/>
    </xf>
    <xf numFmtId="164" fontId="3" fillId="0" borderId="117" xfId="0" applyNumberFormat="1" applyFont="1" applyBorder="1" applyProtection="1">
      <protection locked="0"/>
    </xf>
    <xf numFmtId="0" fontId="5" fillId="10" borderId="61" xfId="0" applyFont="1" applyFill="1" applyBorder="1" applyAlignment="1">
      <alignment horizontal="center" vertical="top" wrapText="1"/>
    </xf>
    <xf numFmtId="0" fontId="50" fillId="0" borderId="0" xfId="0" applyFont="1" applyAlignment="1">
      <alignment horizontal="center"/>
    </xf>
    <xf numFmtId="0" fontId="50" fillId="0" borderId="93" xfId="0" applyFont="1" applyBorder="1" applyAlignment="1">
      <alignment horizontal="center"/>
    </xf>
    <xf numFmtId="0" fontId="51" fillId="0" borderId="118" xfId="0" applyFont="1" applyBorder="1" applyAlignment="1">
      <alignment horizontal="center"/>
    </xf>
    <xf numFmtId="0" fontId="51" fillId="0" borderId="11" xfId="0" applyFont="1" applyBorder="1" applyAlignment="1">
      <alignment horizontal="center"/>
    </xf>
    <xf numFmtId="0" fontId="51" fillId="5" borderId="11" xfId="0" applyFont="1" applyFill="1" applyBorder="1" applyAlignment="1">
      <alignment horizontal="center"/>
    </xf>
    <xf numFmtId="0" fontId="8" fillId="0" borderId="85" xfId="0" applyFont="1" applyBorder="1" applyAlignment="1">
      <alignment horizontal="center"/>
    </xf>
    <xf numFmtId="0" fontId="5" fillId="10" borderId="39" xfId="0" applyFont="1" applyFill="1" applyBorder="1" applyAlignment="1">
      <alignment horizontal="center" vertical="top" wrapText="1"/>
    </xf>
    <xf numFmtId="0" fontId="47" fillId="5" borderId="0" xfId="0" applyFont="1" applyFill="1" applyAlignment="1">
      <alignment horizontal="center" wrapText="1"/>
    </xf>
    <xf numFmtId="0" fontId="3" fillId="0" borderId="137" xfId="0" applyFont="1" applyBorder="1" applyAlignment="1">
      <alignment horizontal="centerContinuous" vertical="center" wrapText="1"/>
    </xf>
    <xf numFmtId="0" fontId="3" fillId="0" borderId="88" xfId="0" applyFont="1" applyBorder="1" applyAlignment="1">
      <alignment horizontal="centerContinuous" vertical="center" wrapText="1"/>
    </xf>
    <xf numFmtId="0" fontId="3" fillId="5" borderId="89" xfId="0" applyFont="1" applyFill="1" applyBorder="1" applyAlignment="1">
      <alignment horizontal="center" vertical="center" wrapText="1"/>
    </xf>
    <xf numFmtId="0" fontId="3" fillId="5" borderId="89" xfId="0" applyFont="1" applyFill="1" applyBorder="1" applyAlignment="1">
      <alignment horizontal="centerContinuous" vertical="center" wrapText="1"/>
    </xf>
    <xf numFmtId="0" fontId="3" fillId="0" borderId="19" xfId="0" applyFont="1" applyBorder="1" applyAlignment="1">
      <alignment horizontal="center" vertical="center" wrapText="1"/>
    </xf>
    <xf numFmtId="0" fontId="5" fillId="0" borderId="83" xfId="0" applyFont="1" applyBorder="1" applyAlignment="1">
      <alignment horizontal="center" vertical="center"/>
    </xf>
    <xf numFmtId="0" fontId="3" fillId="10" borderId="142" xfId="0" applyFont="1" applyFill="1" applyBorder="1"/>
    <xf numFmtId="164" fontId="3" fillId="2" borderId="2" xfId="0" applyNumberFormat="1" applyFont="1" applyFill="1" applyBorder="1"/>
    <xf numFmtId="0" fontId="47" fillId="11" borderId="0" xfId="0" applyFont="1" applyFill="1" applyAlignment="1">
      <alignment horizontal="center"/>
    </xf>
    <xf numFmtId="164" fontId="3" fillId="2" borderId="15" xfId="0" applyNumberFormat="1" applyFont="1" applyFill="1" applyBorder="1"/>
    <xf numFmtId="3" fontId="3" fillId="0" borderId="143" xfId="0" applyNumberFormat="1" applyFont="1" applyBorder="1" applyProtection="1">
      <protection locked="0"/>
    </xf>
    <xf numFmtId="164" fontId="3" fillId="0" borderId="143" xfId="0" applyNumberFormat="1" applyFont="1" applyBorder="1" applyProtection="1">
      <protection locked="0"/>
    </xf>
    <xf numFmtId="164" fontId="3" fillId="0" borderId="94" xfId="0" applyNumberFormat="1" applyFont="1" applyBorder="1" applyProtection="1">
      <protection locked="0"/>
    </xf>
    <xf numFmtId="0" fontId="3" fillId="0" borderId="10" xfId="0" applyFont="1" applyBorder="1" applyAlignment="1">
      <alignment horizontal="centerContinuous" vertical="center"/>
    </xf>
    <xf numFmtId="0" fontId="52" fillId="0" borderId="13" xfId="0" applyFont="1" applyBorder="1" applyAlignment="1">
      <alignment horizontal="center" vertical="center" wrapText="1"/>
    </xf>
    <xf numFmtId="0" fontId="52" fillId="0" borderId="11" xfId="0" applyFont="1" applyBorder="1" applyAlignment="1">
      <alignment horizontal="center" vertical="center" wrapText="1"/>
    </xf>
    <xf numFmtId="0" fontId="5" fillId="0" borderId="85" xfId="0" applyFont="1" applyBorder="1" applyAlignment="1">
      <alignment horizontal="center" vertical="center"/>
    </xf>
    <xf numFmtId="0" fontId="53" fillId="11" borderId="0" xfId="0" applyFont="1" applyFill="1" applyAlignment="1">
      <alignment horizontal="center" vertical="center" wrapText="1"/>
    </xf>
    <xf numFmtId="0" fontId="5" fillId="0" borderId="84" xfId="0" applyFont="1" applyBorder="1" applyAlignment="1">
      <alignment horizontal="centerContinuous" vertical="center" wrapText="1"/>
    </xf>
    <xf numFmtId="0" fontId="45" fillId="0" borderId="144" xfId="0" applyFont="1" applyBorder="1" applyAlignment="1">
      <alignment horizontal="center" vertical="center" wrapText="1"/>
    </xf>
    <xf numFmtId="0" fontId="8" fillId="0" borderId="144" xfId="0" applyFont="1" applyBorder="1" applyAlignment="1">
      <alignment horizontal="center" vertical="center" wrapText="1"/>
    </xf>
    <xf numFmtId="0" fontId="45" fillId="0" borderId="81" xfId="0" applyFont="1" applyBorder="1" applyAlignment="1">
      <alignment horizontal="center" vertical="center" wrapText="1"/>
    </xf>
    <xf numFmtId="0" fontId="5" fillId="0" borderId="98" xfId="0" applyFont="1" applyBorder="1" applyAlignment="1">
      <alignment horizontal="center"/>
    </xf>
    <xf numFmtId="0" fontId="9" fillId="0" borderId="33" xfId="0" applyFont="1" applyBorder="1" applyAlignment="1">
      <alignment horizontal="centerContinuous"/>
    </xf>
    <xf numFmtId="0" fontId="3" fillId="0" borderId="90" xfId="0" applyFont="1" applyBorder="1" applyAlignment="1">
      <alignment horizontal="centerContinuous" vertical="center"/>
    </xf>
    <xf numFmtId="0" fontId="3" fillId="0" borderId="25" xfId="0" applyFont="1" applyBorder="1" applyAlignment="1">
      <alignment horizontal="centerContinuous" vertical="center"/>
    </xf>
    <xf numFmtId="0" fontId="10" fillId="0" borderId="25" xfId="0" applyFont="1" applyBorder="1" applyAlignment="1">
      <alignment horizontal="centerContinuous" vertical="center"/>
    </xf>
    <xf numFmtId="0" fontId="5" fillId="0" borderId="25" xfId="0" applyFont="1" applyBorder="1" applyAlignment="1">
      <alignment horizontal="centerContinuous" vertical="center"/>
    </xf>
    <xf numFmtId="0" fontId="10" fillId="0" borderId="0" xfId="0" applyFont="1"/>
    <xf numFmtId="0" fontId="54" fillId="0" borderId="0" xfId="0" applyFont="1" applyAlignment="1">
      <alignment vertical="center"/>
    </xf>
    <xf numFmtId="0" fontId="3" fillId="0" borderId="0" xfId="0" applyFont="1" applyAlignment="1">
      <alignment horizontal="left" wrapText="1"/>
    </xf>
    <xf numFmtId="0" fontId="55" fillId="0" borderId="0" xfId="0" applyFont="1" applyAlignment="1">
      <alignment horizontal="left" vertical="center" wrapText="1"/>
    </xf>
    <xf numFmtId="0" fontId="55" fillId="0" borderId="33" xfId="0" applyFont="1" applyBorder="1" applyAlignment="1">
      <alignment horizontal="left" vertical="center" wrapText="1"/>
    </xf>
    <xf numFmtId="0" fontId="0" fillId="0" borderId="145" xfId="0" applyBorder="1" applyAlignment="1" applyProtection="1">
      <alignment vertical="top" wrapText="1"/>
      <protection locked="0"/>
    </xf>
    <xf numFmtId="0" fontId="0" fillId="0" borderId="146" xfId="0" applyBorder="1" applyAlignment="1" applyProtection="1">
      <alignment vertical="top" wrapText="1"/>
      <protection locked="0"/>
    </xf>
    <xf numFmtId="0" fontId="0" fillId="0" borderId="147" xfId="0" applyBorder="1" applyAlignment="1" applyProtection="1">
      <alignment vertical="top" wrapText="1"/>
      <protection locked="0"/>
    </xf>
    <xf numFmtId="0" fontId="56" fillId="0" borderId="73" xfId="0" applyFont="1" applyBorder="1" applyAlignment="1">
      <alignment horizontal="center"/>
    </xf>
    <xf numFmtId="0" fontId="56" fillId="0" borderId="74" xfId="0" applyFont="1" applyBorder="1" applyAlignment="1">
      <alignment horizontal="center"/>
    </xf>
    <xf numFmtId="0" fontId="56" fillId="0" borderId="75" xfId="0" applyFont="1" applyBorder="1" applyAlignment="1">
      <alignment horizontal="center"/>
    </xf>
    <xf numFmtId="0" fontId="57" fillId="0" borderId="22" xfId="0" applyFont="1" applyBorder="1" applyAlignment="1">
      <alignment horizontal="center"/>
    </xf>
    <xf numFmtId="3" fontId="19" fillId="0" borderId="145" xfId="0" applyNumberFormat="1" applyFont="1" applyBorder="1" applyProtection="1">
      <protection locked="0"/>
    </xf>
    <xf numFmtId="0" fontId="19" fillId="0" borderId="58" xfId="0" applyFont="1" applyBorder="1" applyAlignment="1">
      <alignment horizontal="center"/>
    </xf>
    <xf numFmtId="0" fontId="3" fillId="0" borderId="134" xfId="0" applyFont="1" applyBorder="1" applyAlignment="1">
      <alignment horizontal="justify" wrapText="1"/>
    </xf>
    <xf numFmtId="3" fontId="19" fillId="0" borderId="64" xfId="0" applyNumberFormat="1" applyFont="1" applyBorder="1" applyProtection="1">
      <protection locked="0"/>
    </xf>
    <xf numFmtId="0" fontId="19" fillId="0" borderId="43" xfId="0" applyFont="1" applyBorder="1" applyAlignment="1">
      <alignment horizontal="center"/>
    </xf>
    <xf numFmtId="0" fontId="3" fillId="0" borderId="66" xfId="0" applyFont="1" applyBorder="1" applyAlignment="1">
      <alignment horizontal="justify" wrapText="1"/>
    </xf>
    <xf numFmtId="3" fontId="19" fillId="0" borderId="79" xfId="0" applyNumberFormat="1" applyFont="1" applyBorder="1" applyProtection="1">
      <protection locked="0"/>
    </xf>
    <xf numFmtId="0" fontId="19" fillId="0" borderId="45" xfId="0" applyFont="1" applyBorder="1" applyAlignment="1">
      <alignment horizontal="center"/>
    </xf>
    <xf numFmtId="0" fontId="19" fillId="0" borderId="50" xfId="0" applyFont="1" applyBorder="1" applyAlignment="1">
      <alignment horizontal="center"/>
    </xf>
    <xf numFmtId="0" fontId="3" fillId="0" borderId="9" xfId="0" applyFont="1" applyBorder="1" applyAlignment="1">
      <alignment horizontal="justify" wrapText="1"/>
    </xf>
    <xf numFmtId="0" fontId="3" fillId="0" borderId="33" xfId="0" applyFont="1" applyBorder="1" applyAlignment="1">
      <alignment horizontal="justify"/>
    </xf>
    <xf numFmtId="3" fontId="19" fillId="0" borderId="15" xfId="0" applyNumberFormat="1" applyFont="1" applyBorder="1" applyProtection="1">
      <protection locked="0"/>
    </xf>
    <xf numFmtId="0" fontId="19" fillId="0" borderId="69" xfId="0" applyFont="1" applyBorder="1" applyAlignment="1">
      <alignment horizontal="center"/>
    </xf>
    <xf numFmtId="0" fontId="3" fillId="0" borderId="40" xfId="0" applyFont="1" applyBorder="1" applyAlignment="1">
      <alignment horizontal="justify"/>
    </xf>
    <xf numFmtId="0" fontId="0" fillId="0" borderId="0" xfId="0" applyAlignment="1" applyProtection="1">
      <alignment horizontal="left"/>
      <protection locked="0"/>
    </xf>
    <xf numFmtId="0" fontId="58" fillId="0" borderId="0" xfId="0" applyFont="1" applyAlignment="1">
      <alignment wrapText="1"/>
    </xf>
    <xf numFmtId="0" fontId="0" fillId="0" borderId="0" xfId="0" applyAlignment="1">
      <alignment horizontal="left"/>
    </xf>
    <xf numFmtId="0" fontId="3" fillId="0" borderId="66" xfId="0" applyFont="1" applyBorder="1" applyAlignment="1">
      <alignment horizontal="justify"/>
    </xf>
    <xf numFmtId="0" fontId="28" fillId="0" borderId="0" xfId="0" applyFont="1"/>
    <xf numFmtId="0" fontId="3" fillId="0" borderId="40" xfId="0" applyFont="1" applyBorder="1" applyAlignment="1">
      <alignment wrapText="1"/>
    </xf>
    <xf numFmtId="0" fontId="19" fillId="0" borderId="106" xfId="0" applyFont="1" applyBorder="1" applyAlignment="1">
      <alignment horizontal="center"/>
    </xf>
    <xf numFmtId="0" fontId="3" fillId="0" borderId="66" xfId="0" applyFont="1" applyBorder="1" applyAlignment="1">
      <alignment wrapText="1"/>
    </xf>
    <xf numFmtId="0" fontId="3" fillId="0" borderId="40" xfId="0" applyFont="1" applyBorder="1" applyAlignment="1">
      <alignment horizontal="justify" wrapText="1"/>
    </xf>
    <xf numFmtId="0" fontId="3" fillId="0" borderId="40" xfId="0" applyFont="1" applyBorder="1" applyAlignment="1">
      <alignment horizontal="left"/>
    </xf>
    <xf numFmtId="3" fontId="19" fillId="0" borderId="93" xfId="0" applyNumberFormat="1" applyFont="1" applyBorder="1" applyAlignment="1">
      <alignment horizontal="center"/>
    </xf>
    <xf numFmtId="0" fontId="19" fillId="0" borderId="108" xfId="0" applyFont="1" applyBorder="1" applyAlignment="1">
      <alignment horizontal="center"/>
    </xf>
    <xf numFmtId="0" fontId="5" fillId="0" borderId="52" xfId="0" applyFont="1" applyBorder="1" applyAlignment="1">
      <alignment horizontal="centerContinuous" vertical="center" wrapText="1"/>
    </xf>
    <xf numFmtId="0" fontId="5" fillId="0" borderId="26" xfId="0" applyFont="1" applyBorder="1" applyAlignment="1">
      <alignment horizontal="center" vertical="center"/>
    </xf>
    <xf numFmtId="0" fontId="5" fillId="0" borderId="148" xfId="0" applyFont="1" applyBorder="1" applyAlignment="1">
      <alignment horizontal="center" vertical="center"/>
    </xf>
    <xf numFmtId="0" fontId="5" fillId="0" borderId="27" xfId="0" applyFont="1" applyBorder="1" applyAlignment="1">
      <alignment horizontal="center" vertical="center"/>
    </xf>
    <xf numFmtId="0" fontId="4" fillId="0" borderId="28" xfId="0" applyFont="1" applyBorder="1" applyAlignment="1">
      <alignment horizontal="center" vertical="center" wrapText="1"/>
    </xf>
    <xf numFmtId="0" fontId="3" fillId="0" borderId="0" xfId="7" applyFont="1"/>
    <xf numFmtId="0" fontId="3" fillId="0" borderId="0" xfId="7" applyFont="1" applyAlignment="1">
      <alignment vertical="center"/>
    </xf>
    <xf numFmtId="0" fontId="3" fillId="0" borderId="0" xfId="7" applyFont="1" applyAlignment="1">
      <alignment horizontal="center" vertical="center"/>
    </xf>
    <xf numFmtId="0" fontId="3" fillId="0" borderId="0" xfId="7" applyFont="1" applyAlignment="1">
      <alignment horizontal="center"/>
    </xf>
    <xf numFmtId="0" fontId="0" fillId="0" borderId="61" xfId="0" applyBorder="1"/>
    <xf numFmtId="164" fontId="10" fillId="0" borderId="149" xfId="7" applyNumberFormat="1" applyFont="1" applyBorder="1" applyAlignment="1">
      <alignment vertical="center"/>
    </xf>
    <xf numFmtId="0" fontId="10" fillId="0" borderId="150" xfId="7" applyFont="1" applyBorder="1" applyAlignment="1">
      <alignment horizontal="center" vertical="center"/>
    </xf>
    <xf numFmtId="0" fontId="10" fillId="0" borderId="23" xfId="7" applyFont="1" applyBorder="1" applyAlignment="1">
      <alignment horizontal="center" vertical="center"/>
    </xf>
    <xf numFmtId="0" fontId="3" fillId="12" borderId="39" xfId="7" applyFont="1" applyFill="1" applyBorder="1"/>
    <xf numFmtId="164" fontId="10" fillId="0" borderId="151" xfId="7" applyNumberFormat="1" applyFont="1" applyBorder="1" applyAlignment="1">
      <alignment vertical="center"/>
    </xf>
    <xf numFmtId="0" fontId="19" fillId="0" borderId="150" xfId="7" applyFont="1" applyBorder="1" applyAlignment="1">
      <alignment horizontal="center" vertical="center"/>
    </xf>
    <xf numFmtId="0" fontId="0" fillId="0" borderId="39" xfId="0" applyBorder="1"/>
    <xf numFmtId="0" fontId="3" fillId="12" borderId="0" xfId="7" applyFont="1" applyFill="1"/>
    <xf numFmtId="0" fontId="3" fillId="12" borderId="0" xfId="7" applyFont="1" applyFill="1" applyAlignment="1">
      <alignment horizontal="center"/>
    </xf>
    <xf numFmtId="0" fontId="62" fillId="0" borderId="0" xfId="7" applyFont="1" applyAlignment="1">
      <alignment vertical="center" wrapText="1"/>
    </xf>
    <xf numFmtId="164" fontId="32" fillId="0" borderId="132" xfId="7" applyNumberFormat="1" applyFont="1" applyBorder="1" applyAlignment="1">
      <alignment vertical="center"/>
    </xf>
    <xf numFmtId="0" fontId="32" fillId="0" borderId="152" xfId="7" applyFont="1" applyBorder="1"/>
    <xf numFmtId="0" fontId="32" fillId="0" borderId="63" xfId="7" applyFont="1" applyBorder="1" applyAlignment="1">
      <alignment horizontal="right"/>
    </xf>
    <xf numFmtId="3" fontId="3" fillId="0" borderId="0" xfId="7" applyNumberFormat="1" applyFont="1" applyAlignment="1">
      <alignment vertical="center"/>
    </xf>
    <xf numFmtId="0" fontId="22" fillId="0" borderId="0" xfId="7" applyFont="1" applyAlignment="1">
      <alignment horizontal="center" vertical="center"/>
    </xf>
    <xf numFmtId="0" fontId="0" fillId="0" borderId="39" xfId="0" applyBorder="1" applyAlignment="1">
      <alignment wrapText="1"/>
    </xf>
    <xf numFmtId="164" fontId="33" fillId="0" borderId="57" xfId="7" applyNumberFormat="1" applyFont="1" applyBorder="1" applyAlignment="1">
      <alignment vertical="center"/>
    </xf>
    <xf numFmtId="0" fontId="32" fillId="0" borderId="153" xfId="7" applyFont="1" applyBorder="1"/>
    <xf numFmtId="0" fontId="33" fillId="0" borderId="147" xfId="7" applyFont="1" applyBorder="1" applyAlignment="1">
      <alignment horizontal="right"/>
    </xf>
    <xf numFmtId="3" fontId="3" fillId="0" borderId="0" xfId="7" applyNumberFormat="1" applyFont="1" applyAlignment="1">
      <alignment horizontal="center" vertical="center"/>
    </xf>
    <xf numFmtId="3" fontId="3" fillId="0" borderId="154" xfId="7" applyNumberFormat="1" applyFont="1" applyBorder="1" applyProtection="1">
      <protection locked="0"/>
    </xf>
    <xf numFmtId="0" fontId="3" fillId="0" borderId="47" xfId="12" applyFont="1" applyBorder="1" applyAlignment="1">
      <alignment horizontal="center"/>
    </xf>
    <xf numFmtId="0" fontId="3" fillId="0" borderId="9" xfId="7" applyFont="1" applyBorder="1" applyAlignment="1">
      <alignment horizontal="left"/>
    </xf>
    <xf numFmtId="0" fontId="0" fillId="0" borderId="39" xfId="0" applyBorder="1" applyAlignment="1">
      <alignment horizontal="center" vertical="center" wrapText="1"/>
    </xf>
    <xf numFmtId="164" fontId="32" fillId="0" borderId="149" xfId="7" applyNumberFormat="1" applyFont="1" applyBorder="1" applyAlignment="1">
      <alignment vertical="center"/>
    </xf>
    <xf numFmtId="0" fontId="33" fillId="0" borderId="28" xfId="7" applyFont="1" applyBorder="1" applyAlignment="1">
      <alignment horizontal="center"/>
    </xf>
    <xf numFmtId="0" fontId="3" fillId="0" borderId="154" xfId="7" applyFont="1" applyBorder="1" applyProtection="1">
      <protection locked="0"/>
    </xf>
    <xf numFmtId="0" fontId="3" fillId="0" borderId="126" xfId="24" applyFont="1" applyBorder="1" applyAlignment="1">
      <alignment horizontal="center"/>
    </xf>
    <xf numFmtId="164" fontId="33" fillId="0" borderId="59" xfId="7" applyNumberFormat="1" applyFont="1" applyBorder="1" applyAlignment="1">
      <alignment vertical="center"/>
    </xf>
    <xf numFmtId="0" fontId="12" fillId="0" borderId="153" xfId="7" applyFont="1" applyBorder="1"/>
    <xf numFmtId="0" fontId="33" fillId="0" borderId="147" xfId="7" applyFont="1" applyBorder="1" applyAlignment="1">
      <alignment horizontal="left" vertical="center"/>
    </xf>
    <xf numFmtId="3" fontId="3" fillId="0" borderId="65" xfId="7" applyNumberFormat="1" applyFont="1" applyBorder="1" applyProtection="1">
      <protection locked="0"/>
    </xf>
    <xf numFmtId="0" fontId="3" fillId="0" borderId="43" xfId="12" applyFont="1" applyBorder="1" applyAlignment="1">
      <alignment horizontal="center"/>
    </xf>
    <xf numFmtId="0" fontId="3" fillId="0" borderId="65" xfId="24" applyFont="1" applyBorder="1" applyAlignment="1">
      <alignment horizontal="center"/>
    </xf>
    <xf numFmtId="0" fontId="3" fillId="0" borderId="65" xfId="7" applyFont="1" applyBorder="1" applyAlignment="1">
      <alignment horizontal="center"/>
    </xf>
    <xf numFmtId="0" fontId="3" fillId="0" borderId="47" xfId="7" applyFont="1" applyBorder="1" applyAlignment="1">
      <alignment horizontal="left"/>
    </xf>
    <xf numFmtId="0" fontId="14" fillId="0" borderId="142" xfId="7" applyFont="1" applyBorder="1" applyAlignment="1">
      <alignment horizontal="center" vertical="center" wrapText="1"/>
    </xf>
    <xf numFmtId="0" fontId="3" fillId="0" borderId="79" xfId="7" applyFont="1" applyBorder="1" applyProtection="1">
      <protection locked="0"/>
    </xf>
    <xf numFmtId="0" fontId="3" fillId="0" borderId="43" xfId="7" applyFont="1" applyBorder="1" applyAlignment="1">
      <alignment horizontal="center"/>
    </xf>
    <xf numFmtId="0" fontId="63" fillId="0" borderId="60" xfId="7" applyFont="1" applyBorder="1" applyAlignment="1">
      <alignment horizontal="center" vertical="center" wrapText="1"/>
    </xf>
    <xf numFmtId="3" fontId="3" fillId="0" borderId="79" xfId="7" applyNumberFormat="1" applyFont="1" applyBorder="1" applyProtection="1">
      <protection locked="0"/>
    </xf>
    <xf numFmtId="0" fontId="4" fillId="0" borderId="0" xfId="12" applyFont="1" applyAlignment="1" applyProtection="1">
      <alignment horizontal="center" vertical="center"/>
      <protection hidden="1"/>
    </xf>
    <xf numFmtId="0" fontId="47" fillId="0" borderId="0" xfId="7" applyFont="1" applyAlignment="1">
      <alignment vertical="center"/>
    </xf>
    <xf numFmtId="0" fontId="22" fillId="0" borderId="60" xfId="7" applyFont="1" applyBorder="1" applyAlignment="1">
      <alignment horizontal="center" vertical="center" wrapText="1"/>
    </xf>
    <xf numFmtId="0" fontId="10" fillId="0" borderId="15" xfId="7" applyFont="1" applyBorder="1" applyAlignment="1">
      <alignment horizontal="left" wrapText="1"/>
    </xf>
    <xf numFmtId="0" fontId="10" fillId="0" borderId="93" xfId="7" applyFont="1" applyBorder="1" applyAlignment="1">
      <alignment horizontal="left" wrapText="1"/>
    </xf>
    <xf numFmtId="0" fontId="64" fillId="0" borderId="40" xfId="7" applyFont="1" applyBorder="1" applyAlignment="1">
      <alignment horizontal="left" vertical="top"/>
    </xf>
    <xf numFmtId="0" fontId="47" fillId="0" borderId="0" xfId="7" applyFont="1" applyAlignment="1">
      <alignment horizontal="centerContinuous" vertical="center"/>
    </xf>
    <xf numFmtId="0" fontId="65" fillId="0" borderId="0" xfId="7" applyFont="1" applyAlignment="1">
      <alignment horizontal="centerContinuous" vertical="center"/>
    </xf>
    <xf numFmtId="0" fontId="4" fillId="0" borderId="0" xfId="12" applyFont="1" applyAlignment="1" applyProtection="1">
      <alignment horizontal="centerContinuous" vertical="center"/>
      <protection hidden="1"/>
    </xf>
    <xf numFmtId="0" fontId="3" fillId="0" borderId="33" xfId="7" applyFont="1" applyBorder="1"/>
    <xf numFmtId="0" fontId="63" fillId="0" borderId="142" xfId="7" applyFont="1" applyBorder="1" applyAlignment="1">
      <alignment horizontal="center" vertical="center" wrapText="1"/>
    </xf>
    <xf numFmtId="0" fontId="10" fillId="0" borderId="111" xfId="7" applyFont="1" applyBorder="1" applyAlignment="1">
      <alignment horizontal="left" wrapText="1"/>
    </xf>
    <xf numFmtId="0" fontId="10" fillId="0" borderId="140" xfId="7" applyFont="1" applyBorder="1" applyAlignment="1">
      <alignment horizontal="left" wrapText="1"/>
    </xf>
    <xf numFmtId="0" fontId="14" fillId="0" borderId="155" xfId="7" applyFont="1" applyBorder="1"/>
    <xf numFmtId="0" fontId="22" fillId="0" borderId="39" xfId="7" applyFont="1" applyBorder="1" applyAlignment="1">
      <alignment horizontal="center" vertical="center" wrapText="1"/>
    </xf>
    <xf numFmtId="0" fontId="3" fillId="0" borderId="79" xfId="7" applyFont="1" applyBorder="1" applyAlignment="1">
      <alignment horizontal="centerContinuous"/>
    </xf>
    <xf numFmtId="0" fontId="7" fillId="0" borderId="65" xfId="7" applyFont="1" applyBorder="1" applyAlignment="1">
      <alignment horizontal="center"/>
    </xf>
    <xf numFmtId="0" fontId="3" fillId="0" borderId="9" xfId="7" applyFont="1" applyBorder="1" applyAlignment="1">
      <alignment horizontal="centerContinuous"/>
    </xf>
    <xf numFmtId="0" fontId="3" fillId="0" borderId="43" xfId="7" applyFont="1" applyBorder="1" applyAlignment="1">
      <alignment horizontal="centerContinuous"/>
    </xf>
    <xf numFmtId="0" fontId="7" fillId="0" borderId="43" xfId="7" applyFont="1" applyBorder="1" applyAlignment="1">
      <alignment horizontal="center"/>
    </xf>
    <xf numFmtId="0" fontId="22" fillId="0" borderId="0" xfId="7" applyFont="1" applyAlignment="1">
      <alignment horizontal="center" vertical="center" wrapText="1"/>
    </xf>
    <xf numFmtId="0" fontId="3" fillId="0" borderId="73" xfId="7" applyFont="1" applyBorder="1" applyAlignment="1">
      <alignment horizontal="centerContinuous" vertical="center"/>
    </xf>
    <xf numFmtId="0" fontId="3" fillId="0" borderId="74" xfId="7" applyFont="1" applyBorder="1" applyAlignment="1">
      <alignment horizontal="centerContinuous" vertical="center"/>
    </xf>
    <xf numFmtId="0" fontId="10" fillId="0" borderId="136" xfId="7" applyFont="1" applyBorder="1" applyAlignment="1">
      <alignment horizontal="centerContinuous" vertical="center"/>
    </xf>
    <xf numFmtId="0" fontId="3" fillId="0" borderId="74" xfId="7" applyFont="1" applyBorder="1" applyAlignment="1">
      <alignment horizontal="centerContinuous"/>
    </xf>
    <xf numFmtId="0" fontId="0" fillId="0" borderId="0" xfId="0" applyAlignment="1">
      <alignment horizontal="centerContinuous" vertical="center"/>
    </xf>
    <xf numFmtId="0" fontId="67" fillId="0" borderId="0" xfId="7" applyFont="1" applyAlignment="1">
      <alignment horizontal="centerContinuous" vertical="center"/>
    </xf>
    <xf numFmtId="0" fontId="68" fillId="11" borderId="0" xfId="7" applyFont="1" applyFill="1" applyAlignment="1">
      <alignment horizontal="center" vertical="center"/>
    </xf>
    <xf numFmtId="171" fontId="3" fillId="0" borderId="0" xfId="7" applyNumberFormat="1" applyFont="1"/>
    <xf numFmtId="0" fontId="69" fillId="0" borderId="0" xfId="7" applyFont="1" applyAlignment="1">
      <alignment horizontal="left" vertical="top"/>
    </xf>
    <xf numFmtId="0" fontId="3" fillId="0" borderId="122" xfId="7" applyFont="1" applyBorder="1"/>
    <xf numFmtId="0" fontId="19" fillId="0" borderId="0" xfId="7" applyFont="1"/>
    <xf numFmtId="0" fontId="19" fillId="12" borderId="39" xfId="7" applyFont="1" applyFill="1" applyBorder="1"/>
    <xf numFmtId="164" fontId="10" fillId="0" borderId="132" xfId="7" applyNumberFormat="1" applyFont="1" applyBorder="1" applyAlignment="1">
      <alignment vertical="center"/>
    </xf>
    <xf numFmtId="0" fontId="19" fillId="0" borderId="152" xfId="7" applyFont="1" applyBorder="1" applyAlignment="1">
      <alignment horizontal="center" vertical="center"/>
    </xf>
    <xf numFmtId="0" fontId="10" fillId="0" borderId="63" xfId="7" applyFont="1" applyBorder="1" applyAlignment="1">
      <alignment horizontal="center" vertical="center"/>
    </xf>
    <xf numFmtId="3" fontId="3" fillId="12" borderId="84" xfId="7" applyNumberFormat="1" applyFont="1" applyFill="1" applyBorder="1"/>
    <xf numFmtId="0" fontId="3" fillId="12" borderId="33" xfId="7" applyFont="1" applyFill="1" applyBorder="1"/>
    <xf numFmtId="0" fontId="22" fillId="11" borderId="0" xfId="7" applyFont="1" applyFill="1" applyAlignment="1">
      <alignment horizontal="center" vertical="center"/>
    </xf>
    <xf numFmtId="3" fontId="3" fillId="11" borderId="0" xfId="7" applyNumberFormat="1" applyFont="1" applyFill="1" applyAlignment="1">
      <alignment vertical="center"/>
    </xf>
    <xf numFmtId="0" fontId="3" fillId="11" borderId="0" xfId="7" applyFont="1" applyFill="1" applyAlignment="1">
      <alignment horizontal="center" vertical="center"/>
    </xf>
    <xf numFmtId="0" fontId="10" fillId="0" borderId="0" xfId="7" applyFont="1" applyAlignment="1">
      <alignment vertical="center" wrapText="1"/>
    </xf>
    <xf numFmtId="3" fontId="19" fillId="0" borderId="79" xfId="7" applyNumberFormat="1" applyFont="1" applyBorder="1"/>
    <xf numFmtId="0" fontId="64" fillId="0" borderId="93" xfId="7" applyFont="1" applyBorder="1" applyAlignment="1">
      <alignment horizontal="left"/>
    </xf>
    <xf numFmtId="0" fontId="64" fillId="0" borderId="40" xfId="7" applyFont="1" applyBorder="1" applyAlignment="1">
      <alignment horizontal="left"/>
    </xf>
    <xf numFmtId="0" fontId="5" fillId="12" borderId="33" xfId="7" applyFont="1" applyFill="1" applyBorder="1" applyAlignment="1">
      <alignment horizontal="center"/>
    </xf>
    <xf numFmtId="0" fontId="3" fillId="12" borderId="84" xfId="7" applyFont="1" applyFill="1" applyBorder="1"/>
    <xf numFmtId="0" fontId="3" fillId="0" borderId="6" xfId="7" applyFont="1" applyBorder="1" applyProtection="1">
      <protection locked="0"/>
    </xf>
    <xf numFmtId="0" fontId="3" fillId="0" borderId="50" xfId="7" applyFont="1" applyBorder="1" applyAlignment="1">
      <alignment horizontal="center"/>
    </xf>
    <xf numFmtId="0" fontId="3" fillId="0" borderId="51" xfId="7" applyFont="1" applyBorder="1"/>
    <xf numFmtId="0" fontId="70" fillId="0" borderId="0" xfId="7" quotePrefix="1" applyFont="1" applyAlignment="1">
      <alignment vertical="center" wrapText="1"/>
    </xf>
    <xf numFmtId="0" fontId="14" fillId="0" borderId="0" xfId="7" applyFont="1" applyAlignment="1">
      <alignment horizontal="center" vertical="center" wrapText="1"/>
    </xf>
    <xf numFmtId="0" fontId="3" fillId="0" borderId="47" xfId="7" applyFont="1" applyBorder="1"/>
    <xf numFmtId="0" fontId="14" fillId="0" borderId="62" xfId="7" applyFont="1" applyBorder="1" applyAlignment="1">
      <alignment horizontal="center" vertical="center" wrapText="1"/>
    </xf>
    <xf numFmtId="0" fontId="71" fillId="0" borderId="0" xfId="7" applyFont="1" applyAlignment="1">
      <alignment vertical="center" wrapText="1"/>
    </xf>
    <xf numFmtId="0" fontId="14" fillId="0" borderId="39" xfId="7" applyFont="1" applyBorder="1" applyAlignment="1">
      <alignment horizontal="center" vertical="center" wrapText="1"/>
    </xf>
    <xf numFmtId="0" fontId="0" fillId="0" borderId="61" xfId="0" applyBorder="1"/>
    <xf numFmtId="0" fontId="72" fillId="0" borderId="39" xfId="0" applyFont="1" applyBorder="1" applyAlignment="1">
      <alignment horizontal="center"/>
    </xf>
    <xf numFmtId="0" fontId="64" fillId="0" borderId="15" xfId="7" applyFont="1" applyBorder="1" applyAlignment="1">
      <alignment horizontal="left"/>
    </xf>
    <xf numFmtId="164" fontId="32" fillId="0" borderId="151" xfId="7" applyNumberFormat="1" applyFont="1" applyBorder="1" applyAlignment="1">
      <alignment vertical="center"/>
    </xf>
    <xf numFmtId="0" fontId="0" fillId="0" borderId="61" xfId="0" applyBorder="1" applyAlignment="1">
      <alignment wrapText="1"/>
    </xf>
    <xf numFmtId="0" fontId="3" fillId="0" borderId="65" xfId="12" applyFont="1" applyBorder="1" applyAlignment="1">
      <alignment horizontal="center"/>
    </xf>
    <xf numFmtId="0" fontId="63" fillId="0" borderId="142" xfId="7" applyFont="1" applyBorder="1" applyAlignment="1">
      <alignment horizontal="center" vertical="center" wrapText="1"/>
    </xf>
    <xf numFmtId="0" fontId="3" fillId="0" borderId="9" xfId="9" applyFont="1" applyBorder="1" applyAlignment="1">
      <alignment horizontal="left"/>
    </xf>
    <xf numFmtId="0" fontId="14" fillId="0" borderId="61" xfId="7" applyFont="1" applyBorder="1" applyAlignment="1">
      <alignment horizontal="center" vertical="center" wrapText="1"/>
    </xf>
    <xf numFmtId="0" fontId="64" fillId="0" borderId="40" xfId="7" applyFont="1" applyBorder="1" applyAlignment="1">
      <alignment horizontal="left" vertical="top" wrapText="1"/>
    </xf>
    <xf numFmtId="0" fontId="3" fillId="0" borderId="0" xfId="7" applyFont="1" applyAlignment="1">
      <alignment horizontal="centerContinuous" vertical="center"/>
    </xf>
    <xf numFmtId="0" fontId="22" fillId="0" borderId="0" xfId="7" applyFont="1" applyAlignment="1">
      <alignment horizontal="centerContinuous" vertical="center"/>
    </xf>
    <xf numFmtId="0" fontId="28" fillId="12" borderId="39" xfId="7" applyFont="1" applyFill="1" applyBorder="1" applyAlignment="1">
      <alignment horizontal="center" vertical="center" wrapText="1"/>
    </xf>
    <xf numFmtId="0" fontId="3" fillId="13" borderId="0" xfId="7" applyFont="1" applyFill="1"/>
    <xf numFmtId="0" fontId="74" fillId="0" borderId="0" xfId="7" applyFont="1"/>
    <xf numFmtId="0" fontId="74" fillId="0" borderId="0" xfId="7" applyFont="1" applyAlignment="1">
      <alignment horizontal="center"/>
    </xf>
    <xf numFmtId="164" fontId="10" fillId="0" borderId="21" xfId="7" applyNumberFormat="1" applyFont="1" applyBorder="1" applyAlignment="1">
      <alignment vertical="center"/>
    </xf>
    <xf numFmtId="0" fontId="7" fillId="12" borderId="0" xfId="7" applyFont="1" applyFill="1" applyAlignment="1">
      <alignment horizontal="center"/>
    </xf>
    <xf numFmtId="0" fontId="3" fillId="12" borderId="33" xfId="7" applyFont="1" applyFill="1" applyBorder="1" applyAlignment="1">
      <alignment horizontal="left"/>
    </xf>
    <xf numFmtId="0" fontId="22" fillId="0" borderId="0" xfId="7" applyFont="1" applyAlignment="1">
      <alignment vertical="center"/>
    </xf>
    <xf numFmtId="164" fontId="37" fillId="0" borderId="57" xfId="7" applyNumberFormat="1" applyFont="1" applyBorder="1" applyAlignment="1">
      <alignment vertical="center"/>
    </xf>
    <xf numFmtId="3" fontId="22" fillId="11" borderId="0" xfId="7" applyNumberFormat="1" applyFont="1" applyFill="1" applyAlignment="1">
      <alignment vertical="center"/>
    </xf>
    <xf numFmtId="0" fontId="19" fillId="12" borderId="0" xfId="7" applyFont="1" applyFill="1"/>
    <xf numFmtId="3" fontId="22" fillId="0" borderId="0" xfId="7" applyNumberFormat="1" applyFont="1" applyAlignment="1">
      <alignment vertical="center"/>
    </xf>
    <xf numFmtId="0" fontId="3" fillId="12" borderId="71" xfId="7" applyFont="1" applyFill="1" applyBorder="1"/>
    <xf numFmtId="0" fontId="19" fillId="12" borderId="122" xfId="7" applyFont="1" applyFill="1" applyBorder="1"/>
    <xf numFmtId="0" fontId="3" fillId="12" borderId="72" xfId="7" applyFont="1" applyFill="1" applyBorder="1"/>
    <xf numFmtId="164" fontId="32" fillId="0" borderId="21" xfId="7" applyNumberFormat="1" applyFont="1" applyBorder="1" applyAlignment="1">
      <alignment vertical="center"/>
    </xf>
    <xf numFmtId="0" fontId="32" fillId="0" borderId="150" xfId="7" applyFont="1" applyBorder="1" applyAlignment="1">
      <alignment horizontal="center" vertical="center"/>
    </xf>
    <xf numFmtId="0" fontId="64" fillId="0" borderId="73" xfId="7" applyFont="1" applyBorder="1" applyAlignment="1">
      <alignment horizontal="left"/>
    </xf>
    <xf numFmtId="0" fontId="19" fillId="0" borderId="74" xfId="7" applyFont="1" applyBorder="1" applyAlignment="1">
      <alignment horizontal="left"/>
    </xf>
    <xf numFmtId="0" fontId="64" fillId="0" borderId="75" xfId="7" applyFont="1" applyBorder="1" applyAlignment="1">
      <alignment horizontal="left"/>
    </xf>
    <xf numFmtId="0" fontId="33" fillId="0" borderId="0" xfId="7" applyFont="1" applyAlignment="1">
      <alignment horizontal="center"/>
    </xf>
    <xf numFmtId="3" fontId="22" fillId="11" borderId="0" xfId="7" applyNumberFormat="1" applyFont="1" applyFill="1" applyAlignment="1">
      <alignment horizontal="center" vertical="center"/>
    </xf>
    <xf numFmtId="0" fontId="3" fillId="0" borderId="155" xfId="7" applyFont="1" applyBorder="1" applyAlignment="1">
      <alignment horizontal="left"/>
    </xf>
    <xf numFmtId="3" fontId="22" fillId="0" borderId="0" xfId="7" applyNumberFormat="1" applyFont="1" applyAlignment="1">
      <alignment horizontal="center" vertical="center"/>
    </xf>
    <xf numFmtId="0" fontId="3" fillId="0" borderId="0" xfId="7" applyFont="1" applyProtection="1">
      <protection locked="0"/>
    </xf>
    <xf numFmtId="3" fontId="3" fillId="0" borderId="84" xfId="7" applyNumberFormat="1" applyFont="1" applyBorder="1"/>
    <xf numFmtId="0" fontId="7" fillId="0" borderId="0" xfId="7" applyFont="1" applyAlignment="1">
      <alignment horizontal="center"/>
    </xf>
    <xf numFmtId="0" fontId="14" fillId="0" borderId="155" xfId="7" applyFont="1" applyBorder="1" applyAlignment="1">
      <alignment horizontal="left"/>
    </xf>
    <xf numFmtId="0" fontId="22" fillId="0" borderId="0" xfId="12" applyFont="1" applyAlignment="1">
      <alignment vertical="center"/>
    </xf>
    <xf numFmtId="164" fontId="5" fillId="12" borderId="84" xfId="7" applyNumberFormat="1" applyFont="1" applyFill="1" applyBorder="1" applyAlignment="1">
      <alignment vertical="center"/>
    </xf>
    <xf numFmtId="0" fontId="5" fillId="12" borderId="0" xfId="7" applyFont="1" applyFill="1" applyAlignment="1">
      <alignment horizontal="center" vertical="center"/>
    </xf>
    <xf numFmtId="0" fontId="5" fillId="12" borderId="33" xfId="7" applyFont="1" applyFill="1" applyBorder="1" applyAlignment="1">
      <alignment horizontal="right"/>
    </xf>
    <xf numFmtId="0" fontId="3" fillId="0" borderId="33" xfId="7" applyFont="1" applyBorder="1" applyAlignment="1">
      <alignment horizontal="left"/>
    </xf>
    <xf numFmtId="0" fontId="75" fillId="0" borderId="0" xfId="7" applyFont="1" applyAlignment="1">
      <alignment horizontal="center" vertical="center"/>
    </xf>
    <xf numFmtId="174" fontId="3" fillId="10" borderId="154" xfId="7" applyNumberFormat="1" applyFont="1" applyFill="1" applyBorder="1"/>
    <xf numFmtId="164" fontId="5" fillId="0" borderId="21" xfId="7" applyNumberFormat="1" applyFont="1" applyBorder="1" applyAlignment="1">
      <alignment vertical="center"/>
    </xf>
    <xf numFmtId="0" fontId="5" fillId="0" borderId="150" xfId="7" applyFont="1" applyBorder="1" applyAlignment="1">
      <alignment horizontal="center" vertical="center"/>
    </xf>
    <xf numFmtId="0" fontId="5" fillId="0" borderId="63" xfId="7" applyFont="1" applyBorder="1" applyAlignment="1">
      <alignment horizontal="right"/>
    </xf>
    <xf numFmtId="164" fontId="7" fillId="0" borderId="57" xfId="7" applyNumberFormat="1" applyFont="1" applyBorder="1" applyAlignment="1">
      <alignment vertical="center"/>
    </xf>
    <xf numFmtId="0" fontId="7" fillId="0" borderId="147" xfId="7" applyFont="1" applyBorder="1" applyAlignment="1">
      <alignment horizontal="left" vertical="center"/>
    </xf>
    <xf numFmtId="3" fontId="19" fillId="0" borderId="84" xfId="7" applyNumberFormat="1" applyFont="1" applyBorder="1"/>
    <xf numFmtId="0" fontId="64" fillId="0" borderId="0" xfId="7" applyFont="1" applyAlignment="1">
      <alignment horizontal="center"/>
    </xf>
    <xf numFmtId="0" fontId="14" fillId="0" borderId="140" xfId="7" applyFont="1" applyBorder="1" applyAlignment="1">
      <alignment horizontal="left" wrapText="1"/>
    </xf>
    <xf numFmtId="164" fontId="32" fillId="12" borderId="84" xfId="7" applyNumberFormat="1" applyFont="1" applyFill="1" applyBorder="1" applyAlignment="1">
      <alignment vertical="center"/>
    </xf>
    <xf numFmtId="0" fontId="32" fillId="12" borderId="0" xfId="7" applyFont="1" applyFill="1"/>
    <xf numFmtId="0" fontId="32" fillId="12" borderId="33" xfId="7" applyFont="1" applyFill="1" applyBorder="1" applyAlignment="1">
      <alignment horizontal="right"/>
    </xf>
    <xf numFmtId="0" fontId="64" fillId="0" borderId="74" xfId="7" applyFont="1" applyBorder="1" applyAlignment="1">
      <alignment horizontal="left"/>
    </xf>
    <xf numFmtId="0" fontId="0" fillId="0" borderId="33" xfId="0" applyBorder="1" applyAlignment="1">
      <alignment wrapText="1"/>
    </xf>
    <xf numFmtId="0" fontId="32" fillId="0" borderId="150" xfId="7" applyFont="1" applyBorder="1"/>
    <xf numFmtId="3" fontId="3" fillId="0" borderId="0" xfId="7" applyNumberFormat="1" applyFont="1"/>
    <xf numFmtId="0" fontId="14" fillId="0" borderId="61" xfId="7" applyFont="1" applyBorder="1" applyAlignment="1">
      <alignment horizontal="center" vertical="center"/>
    </xf>
    <xf numFmtId="0" fontId="14" fillId="0" borderId="39" xfId="7" applyFont="1" applyBorder="1" applyAlignment="1">
      <alignment horizontal="center" vertical="center"/>
    </xf>
    <xf numFmtId="0" fontId="3" fillId="0" borderId="0" xfId="7" applyFont="1" applyAlignment="1">
      <alignment wrapText="1"/>
    </xf>
    <xf numFmtId="0" fontId="3" fillId="0" borderId="50" xfId="12" applyFont="1" applyBorder="1" applyAlignment="1">
      <alignment horizontal="center"/>
    </xf>
    <xf numFmtId="0" fontId="22" fillId="5" borderId="0" xfId="7" applyFont="1" applyFill="1" applyAlignment="1">
      <alignment horizontal="center" vertical="center"/>
    </xf>
    <xf numFmtId="0" fontId="76" fillId="0" borderId="39" xfId="7" applyFont="1" applyBorder="1" applyAlignment="1">
      <alignment horizontal="center" vertical="center" wrapText="1"/>
    </xf>
    <xf numFmtId="0" fontId="3" fillId="0" borderId="66" xfId="7" applyFont="1" applyBorder="1"/>
    <xf numFmtId="0" fontId="76" fillId="0" borderId="39" xfId="7" applyFont="1" applyBorder="1" applyAlignment="1">
      <alignment horizontal="center" vertical="center"/>
    </xf>
    <xf numFmtId="0" fontId="3" fillId="0" borderId="43" xfId="9" applyFont="1" applyBorder="1" applyAlignment="1">
      <alignment horizontal="center"/>
    </xf>
    <xf numFmtId="0" fontId="10" fillId="0" borderId="15" xfId="7" applyFont="1" applyBorder="1" applyAlignment="1">
      <alignment horizontal="left"/>
    </xf>
    <xf numFmtId="0" fontId="10" fillId="0" borderId="111" xfId="7" applyFont="1" applyBorder="1" applyAlignment="1">
      <alignment horizontal="left"/>
    </xf>
    <xf numFmtId="164" fontId="3" fillId="0" borderId="0" xfId="7" applyNumberFormat="1" applyFont="1"/>
    <xf numFmtId="0" fontId="47" fillId="0" borderId="0" xfId="7" applyFont="1"/>
  </cellXfs>
  <cellStyles count="37">
    <cellStyle name="Euro" xfId="1"/>
    <cellStyle name="Logico" xfId="2"/>
    <cellStyle name="Migliaia (0)_3tabella15" xfId="3"/>
    <cellStyle name="Migliaia 2" xfId="4"/>
    <cellStyle name="Migliaia 2 2" xfId="5"/>
    <cellStyle name="Migliaia_Sanità 2005 nuove tabelle e qualifiche" xfId="6"/>
    <cellStyle name="Normale" xfId="0" builtinId="0"/>
    <cellStyle name="Normale 2" xfId="7"/>
    <cellStyle name="Normale 2 2" xfId="8"/>
    <cellStyle name="Normale 2 2 2" xfId="9"/>
    <cellStyle name="Normale 2 3" xfId="10"/>
    <cellStyle name="Normale 2 4" xfId="11"/>
    <cellStyle name="Normale 3" xfId="12"/>
    <cellStyle name="Normale 3 2" xfId="13"/>
    <cellStyle name="Normale 3 3" xfId="14"/>
    <cellStyle name="Normale 3 4" xfId="15"/>
    <cellStyle name="Normale 4" xfId="16"/>
    <cellStyle name="Normale 4 2" xfId="17"/>
    <cellStyle name="Normale 4 3" xfId="18"/>
    <cellStyle name="Normale 5" xfId="19"/>
    <cellStyle name="Normale 5 2" xfId="20"/>
    <cellStyle name="Normale 5 3" xfId="21"/>
    <cellStyle name="Normale 6" xfId="22"/>
    <cellStyle name="Normale 7" xfId="23"/>
    <cellStyle name="Normale 8" xfId="24"/>
    <cellStyle name="Normale_6-kit2001sanita(integrazione) (1)" xfId="25"/>
    <cellStyle name="Normale_Foglio1" xfId="26"/>
    <cellStyle name="Normale_Sanità 2005 nuove tabelle e qualifiche" xfId="27"/>
    <cellStyle name="Normale_tabella 4" xfId="28"/>
    <cellStyle name="Normale_tabella 5" xfId="29"/>
    <cellStyle name="Normale_tabella 6" xfId="30"/>
    <cellStyle name="Normale_tabella 7" xfId="31"/>
    <cellStyle name="Normale_tabella 8" xfId="32"/>
    <cellStyle name="Normale_tabella 9" xfId="33"/>
    <cellStyle name="Percentuale 2" xfId="34"/>
    <cellStyle name="Percentuale 2 2" xfId="35"/>
    <cellStyle name="Valuta (0)_3tabella15" xfId="36"/>
  </cellStyles>
  <dxfs count="19">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1"/>
      </font>
    </dxf>
    <dxf>
      <font>
        <color rgb="FFFF0000"/>
      </font>
    </dxf>
    <dxf>
      <fill>
        <patternFill>
          <bgColor theme="9" tint="0.59996337778862885"/>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Drop" dropStyle="combo" dx="26" fmlaLink="$AK$3" fmlaRange="$AK$1:$AK$2" noThreeD="1" sel="2" val="0"/>
</file>

<file path=xl/ctrlProps/ctrlProp2.xml><?xml version="1.0" encoding="utf-8"?>
<formControlPr xmlns="http://schemas.microsoft.com/office/spreadsheetml/2009/9/main" objectType="Drop" dropStyle="combo" dx="26" fmlaLink="$G$22" fmlaRange="$G$20:$G$21" noThreeD="1" sel="2" val="0"/>
</file>

<file path=xl/drawings/drawing1.xml><?xml version="1.0" encoding="utf-8"?>
<xdr:wsDr xmlns:xdr="http://schemas.openxmlformats.org/drawingml/2006/spreadsheetDrawing" xmlns:a="http://schemas.openxmlformats.org/drawingml/2006/main">
  <xdr:twoCellAnchor>
    <xdr:from>
      <xdr:col>0</xdr:col>
      <xdr:colOff>3174</xdr:colOff>
      <xdr:row>1</xdr:row>
      <xdr:rowOff>38100</xdr:rowOff>
    </xdr:from>
    <xdr:to>
      <xdr:col>31</xdr:col>
      <xdr:colOff>169639</xdr:colOff>
      <xdr:row>1</xdr:row>
      <xdr:rowOff>273035</xdr:rowOff>
    </xdr:to>
    <xdr:sp macro="" textlink="">
      <xdr:nvSpPr>
        <xdr:cNvPr id="2" name="Testo 9">
          <a:extLst>
            <a:ext uri="{FF2B5EF4-FFF2-40B4-BE49-F238E27FC236}">
              <a16:creationId xmlns="" xmlns:a16="http://schemas.microsoft.com/office/drawing/2014/main" id="{00000000-0008-0000-0500-000009080000}"/>
            </a:ext>
          </a:extLst>
        </xdr:cNvPr>
        <xdr:cNvSpPr txBox="1">
          <a:spLocks noChangeArrowheads="1"/>
        </xdr:cNvSpPr>
      </xdr:nvSpPr>
      <xdr:spPr bwMode="auto">
        <a:xfrm>
          <a:off x="3174" y="171450"/>
          <a:ext cx="16701865" cy="9206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 </a:t>
          </a:r>
          <a:r>
            <a:rPr lang="it-IT" sz="1200" b="0" i="0" strike="noStrike">
              <a:solidFill>
                <a:srgbClr val="000000"/>
              </a:solidFill>
              <a:latin typeface="Arial"/>
              <a:cs typeface="Arial"/>
            </a:rPr>
            <a:t>- </a:t>
          </a:r>
          <a:r>
            <a:rPr lang="it-IT" sz="1000" b="0" i="0" strike="noStrike">
              <a:solidFill>
                <a:srgbClr val="000000"/>
              </a:solidFill>
              <a:latin typeface="Arial"/>
              <a:cs typeface="Arial"/>
            </a:rPr>
            <a:t>Personale dipendente a tempo indeterminato e personale dirigente in servizio al 31 dicembre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1905</xdr:rowOff>
    </xdr:from>
    <xdr:to>
      <xdr:col>12</xdr:col>
      <xdr:colOff>35590</xdr:colOff>
      <xdr:row>1</xdr:row>
      <xdr:rowOff>231305</xdr:rowOff>
    </xdr:to>
    <xdr:sp macro="" textlink="">
      <xdr:nvSpPr>
        <xdr:cNvPr id="2" name="Testo 13">
          <a:extLst>
            <a:ext uri="{FF2B5EF4-FFF2-40B4-BE49-F238E27FC236}">
              <a16:creationId xmlns="" xmlns:a16="http://schemas.microsoft.com/office/drawing/2014/main" id="{00000000-0008-0000-0E00-000001580000}"/>
            </a:ext>
          </a:extLst>
        </xdr:cNvPr>
        <xdr:cNvSpPr txBox="1">
          <a:spLocks noChangeArrowheads="1"/>
        </xdr:cNvSpPr>
      </xdr:nvSpPr>
      <xdr:spPr bwMode="auto">
        <a:xfrm>
          <a:off x="0" y="135255"/>
          <a:ext cx="7350790" cy="134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8</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età al 31 dicembre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44450</xdr:rowOff>
    </xdr:from>
    <xdr:to>
      <xdr:col>7</xdr:col>
      <xdr:colOff>686494</xdr:colOff>
      <xdr:row>2</xdr:row>
      <xdr:rowOff>300652</xdr:rowOff>
    </xdr:to>
    <xdr:sp macro="" textlink="">
      <xdr:nvSpPr>
        <xdr:cNvPr id="2" name="Testo 2">
          <a:extLst>
            <a:ext uri="{FF2B5EF4-FFF2-40B4-BE49-F238E27FC236}">
              <a16:creationId xmlns="" xmlns:a16="http://schemas.microsoft.com/office/drawing/2014/main" id="{00000000-0008-0000-0F00-000001540000}"/>
            </a:ext>
          </a:extLst>
        </xdr:cNvPr>
        <xdr:cNvSpPr txBox="1">
          <a:spLocks noChangeArrowheads="1"/>
        </xdr:cNvSpPr>
      </xdr:nvSpPr>
      <xdr:spPr bwMode="auto">
        <a:xfrm>
          <a:off x="0" y="311150"/>
          <a:ext cx="4877494" cy="84752"/>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9 - </a:t>
          </a:r>
          <a:r>
            <a:rPr lang="it-IT" sz="900" b="0" i="0" strike="noStrike">
              <a:solidFill>
                <a:srgbClr val="000000"/>
              </a:solidFill>
              <a:latin typeface="Arial"/>
              <a:cs typeface="Arial"/>
            </a:rPr>
            <a:t>Personale dipendente a tempo indeterminato e personale dirigente distribuito per titolo di studio posseduto al 31 dicembre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23495</xdr:rowOff>
    </xdr:from>
    <xdr:to>
      <xdr:col>14</xdr:col>
      <xdr:colOff>0</xdr:colOff>
      <xdr:row>1</xdr:row>
      <xdr:rowOff>303000</xdr:rowOff>
    </xdr:to>
    <xdr:sp macro="" textlink="">
      <xdr:nvSpPr>
        <xdr:cNvPr id="2" name="Testo 9">
          <a:extLst>
            <a:ext uri="{FF2B5EF4-FFF2-40B4-BE49-F238E27FC236}">
              <a16:creationId xmlns="" xmlns:a16="http://schemas.microsoft.com/office/drawing/2014/main" id="{00000000-0008-0000-1000-0000028C0000}"/>
            </a:ext>
          </a:extLst>
        </xdr:cNvPr>
        <xdr:cNvSpPr txBox="1">
          <a:spLocks noChangeArrowheads="1"/>
        </xdr:cNvSpPr>
      </xdr:nvSpPr>
      <xdr:spPr bwMode="auto">
        <a:xfrm>
          <a:off x="1066800" y="156845"/>
          <a:ext cx="6400800" cy="10805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twoCellAnchor>
    <xdr:from>
      <xdr:col>26</xdr:col>
      <xdr:colOff>0</xdr:colOff>
      <xdr:row>1</xdr:row>
      <xdr:rowOff>23495</xdr:rowOff>
    </xdr:from>
    <xdr:to>
      <xdr:col>37</xdr:col>
      <xdr:colOff>2597</xdr:colOff>
      <xdr:row>1</xdr:row>
      <xdr:rowOff>303000</xdr:rowOff>
    </xdr:to>
    <xdr:sp macro="" textlink="">
      <xdr:nvSpPr>
        <xdr:cNvPr id="3" name="Testo 9">
          <a:extLst>
            <a:ext uri="{FF2B5EF4-FFF2-40B4-BE49-F238E27FC236}">
              <a16:creationId xmlns="" xmlns:a16="http://schemas.microsoft.com/office/drawing/2014/main" id="{00000000-0008-0000-1000-0000078C0000}"/>
            </a:ext>
          </a:extLst>
        </xdr:cNvPr>
        <xdr:cNvSpPr txBox="1">
          <a:spLocks noChangeArrowheads="1"/>
        </xdr:cNvSpPr>
      </xdr:nvSpPr>
      <xdr:spPr bwMode="auto">
        <a:xfrm>
          <a:off x="13868400" y="156845"/>
          <a:ext cx="5869997" cy="10805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1905</xdr:rowOff>
    </xdr:from>
    <xdr:to>
      <xdr:col>31</xdr:col>
      <xdr:colOff>597674</xdr:colOff>
      <xdr:row>1</xdr:row>
      <xdr:rowOff>285525</xdr:rowOff>
    </xdr:to>
    <xdr:sp macro="" textlink="">
      <xdr:nvSpPr>
        <xdr:cNvPr id="2" name="Testo 3">
          <a:extLst>
            <a:ext uri="{FF2B5EF4-FFF2-40B4-BE49-F238E27FC236}">
              <a16:creationId xmlns="" xmlns:a16="http://schemas.microsoft.com/office/drawing/2014/main" id="{00000000-0008-0000-1100-000001EC0000}"/>
            </a:ext>
          </a:extLst>
        </xdr:cNvPr>
        <xdr:cNvSpPr txBox="1">
          <a:spLocks noChangeArrowheads="1"/>
        </xdr:cNvSpPr>
      </xdr:nvSpPr>
      <xdr:spPr bwMode="auto">
        <a:xfrm>
          <a:off x="0" y="135255"/>
          <a:ext cx="19495274" cy="13122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11</a:t>
          </a:r>
          <a:r>
            <a:rPr lang="it-IT" sz="900" b="1" i="0" strike="noStrike">
              <a:solidFill>
                <a:srgbClr val="000000"/>
              </a:solidFill>
              <a:latin typeface="Arial"/>
              <a:cs typeface="Arial"/>
            </a:rPr>
            <a:t> </a:t>
          </a:r>
          <a:r>
            <a:rPr lang="it-IT" sz="900" b="0" i="0" strike="noStrike">
              <a:solidFill>
                <a:srgbClr val="000000"/>
              </a:solidFill>
              <a:latin typeface="Arial"/>
              <a:cs typeface="Arial"/>
            </a:rPr>
            <a:t>- Numero giorni di assenza del personale in servizio nel corso dell'anno</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59055</xdr:rowOff>
    </xdr:from>
    <xdr:to>
      <xdr:col>32</xdr:col>
      <xdr:colOff>0</xdr:colOff>
      <xdr:row>1</xdr:row>
      <xdr:rowOff>267814</xdr:rowOff>
    </xdr:to>
    <xdr:sp macro="" textlink="">
      <xdr:nvSpPr>
        <xdr:cNvPr id="2" name="Testo 3">
          <a:extLst>
            <a:ext uri="{FF2B5EF4-FFF2-40B4-BE49-F238E27FC236}">
              <a16:creationId xmlns="" xmlns:a16="http://schemas.microsoft.com/office/drawing/2014/main" id="{00000000-0008-0000-1200-000001800000}"/>
            </a:ext>
          </a:extLst>
        </xdr:cNvPr>
        <xdr:cNvSpPr txBox="1">
          <a:spLocks noChangeArrowheads="1"/>
        </xdr:cNvSpPr>
      </xdr:nvSpPr>
      <xdr:spPr bwMode="auto">
        <a:xfrm>
          <a:off x="0" y="192405"/>
          <a:ext cx="17068800" cy="75409"/>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12 </a:t>
          </a:r>
          <a:r>
            <a:rPr lang="it-IT" sz="1200" b="0" i="0" strike="noStrike">
              <a:solidFill>
                <a:srgbClr val="000000"/>
              </a:solidFill>
              <a:latin typeface="Arial"/>
              <a:cs typeface="Arial"/>
            </a:rPr>
            <a:t>-</a:t>
          </a:r>
          <a:r>
            <a:rPr lang="it-IT" sz="12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oneri annui  per voci retributive a carattere "stipendiale" corrisposte al personale  in servizio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58420</xdr:rowOff>
    </xdr:from>
    <xdr:to>
      <xdr:col>31</xdr:col>
      <xdr:colOff>426074</xdr:colOff>
      <xdr:row>1</xdr:row>
      <xdr:rowOff>266811</xdr:rowOff>
    </xdr:to>
    <xdr:sp macro="" textlink="">
      <xdr:nvSpPr>
        <xdr:cNvPr id="2" name="Testo 3">
          <a:extLst>
            <a:ext uri="{FF2B5EF4-FFF2-40B4-BE49-F238E27FC236}">
              <a16:creationId xmlns="" xmlns:a16="http://schemas.microsoft.com/office/drawing/2014/main" id="{00000000-0008-0000-1300-0000017C0000}"/>
            </a:ext>
          </a:extLst>
        </xdr:cNvPr>
        <xdr:cNvSpPr txBox="1">
          <a:spLocks noChangeArrowheads="1"/>
        </xdr:cNvSpPr>
      </xdr:nvSpPr>
      <xdr:spPr bwMode="auto">
        <a:xfrm>
          <a:off x="0" y="191770"/>
          <a:ext cx="16961474" cy="75041"/>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13 </a:t>
          </a:r>
          <a:r>
            <a:rPr lang="it-IT" sz="1200" b="0" i="0" strike="noStrike">
              <a:solidFill>
                <a:srgbClr val="000000"/>
              </a:solidFill>
              <a:latin typeface="Arial"/>
              <a:cs typeface="Arial"/>
            </a:rPr>
            <a:t>- </a:t>
          </a:r>
          <a:r>
            <a:rPr lang="it-IT" sz="1000" b="0" i="0" strike="noStrike">
              <a:solidFill>
                <a:srgbClr val="000000"/>
              </a:solidFill>
              <a:latin typeface="Arial"/>
              <a:cs typeface="Arial"/>
            </a:rPr>
            <a:t>oneri annui per indennità e compensi accessori corrisposti  al personale  in servizio </a:t>
          </a:r>
          <a:r>
            <a:rPr lang="it-IT" sz="1000" b="0" i="0" strike="sngStrike" baseline="0">
              <a:solidFill>
                <a:srgbClr val="FF0000"/>
              </a:solidFill>
              <a:latin typeface="Arial"/>
              <a:cs typeface="Arial"/>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23495</xdr:rowOff>
    </xdr:from>
    <xdr:to>
      <xdr:col>0</xdr:col>
      <xdr:colOff>4305829</xdr:colOff>
      <xdr:row>1</xdr:row>
      <xdr:rowOff>252095</xdr:rowOff>
    </xdr:to>
    <xdr:sp macro="" textlink="">
      <xdr:nvSpPr>
        <xdr:cNvPr id="2" name="Testo 4">
          <a:extLst>
            <a:ext uri="{FF2B5EF4-FFF2-40B4-BE49-F238E27FC236}">
              <a16:creationId xmlns="" xmlns:a16="http://schemas.microsoft.com/office/drawing/2014/main" id="{00000000-0008-0000-1400-000002A40000}"/>
            </a:ext>
          </a:extLst>
        </xdr:cNvPr>
        <xdr:cNvSpPr txBox="1">
          <a:spLocks noChangeArrowheads="1"/>
        </xdr:cNvSpPr>
      </xdr:nvSpPr>
      <xdr:spPr bwMode="auto">
        <a:xfrm>
          <a:off x="0" y="156845"/>
          <a:ext cx="533929" cy="1143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14</a:t>
          </a:r>
          <a:r>
            <a:rPr lang="it-IT" sz="800" b="0" i="0" strike="noStrike">
              <a:solidFill>
                <a:srgbClr val="000000"/>
              </a:solidFill>
              <a:latin typeface="Arial"/>
              <a:cs typeface="Arial"/>
            </a:rPr>
            <a:t> -  </a:t>
          </a:r>
          <a:r>
            <a:rPr lang="it-IT" sz="1000" b="0" i="0" strike="noStrike">
              <a:solidFill>
                <a:srgbClr val="000000"/>
              </a:solidFill>
              <a:latin typeface="Arial"/>
              <a:cs typeface="Arial"/>
            </a:rPr>
            <a:t>Altri oneri che concorrono a formare il costo del lavoro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21</xdr:row>
          <xdr:rowOff>66675</xdr:rowOff>
        </xdr:from>
        <xdr:to>
          <xdr:col>5</xdr:col>
          <xdr:colOff>0</xdr:colOff>
          <xdr:row>21</xdr:row>
          <xdr:rowOff>257175</xdr:rowOff>
        </xdr:to>
        <xdr:sp macro="" textlink="">
          <xdr:nvSpPr>
            <xdr:cNvPr id="16385" name="Drop Down 1" hidden="1">
              <a:extLst>
                <a:ext uri="{63B3BB69-23CF-44E3-9099-C40C66FF867C}">
                  <a14:compatExt spid="_x0000_s16385"/>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 xmlns:a16="http://schemas.microsoft.com/office/drawing/2014/main" id="{00000000-0008-0000-1500-000002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 xmlns:a16="http://schemas.microsoft.com/office/drawing/2014/main" id="{00000000-0008-0000-1500-000003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4" name="Testo 3">
          <a:extLst>
            <a:ext uri="{FF2B5EF4-FFF2-40B4-BE49-F238E27FC236}">
              <a16:creationId xmlns="" xmlns:a16="http://schemas.microsoft.com/office/drawing/2014/main" id="{FE7A051E-CDE2-4EEA-8CB9-2B21AFF4CD4C}"/>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5" name="Testo 3">
          <a:extLst>
            <a:ext uri="{FF2B5EF4-FFF2-40B4-BE49-F238E27FC236}">
              <a16:creationId xmlns="" xmlns:a16="http://schemas.microsoft.com/office/drawing/2014/main" id="{25259DE3-D606-40B5-86F9-D80C112A7612}"/>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6" name="Testo 3">
          <a:extLst>
            <a:ext uri="{FF2B5EF4-FFF2-40B4-BE49-F238E27FC236}">
              <a16:creationId xmlns="" xmlns:a16="http://schemas.microsoft.com/office/drawing/2014/main" id="{03A85FE0-55CF-413B-829B-67EB94300AAF}"/>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7" name="Testo 3">
          <a:extLst>
            <a:ext uri="{FF2B5EF4-FFF2-40B4-BE49-F238E27FC236}">
              <a16:creationId xmlns="" xmlns:a16="http://schemas.microsoft.com/office/drawing/2014/main" id="{161F6B77-B793-4253-90F2-AA910DB68792}"/>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8" name="Testo 3">
          <a:extLst>
            <a:ext uri="{FF2B5EF4-FFF2-40B4-BE49-F238E27FC236}">
              <a16:creationId xmlns="" xmlns:a16="http://schemas.microsoft.com/office/drawing/2014/main" id="{3EC58DF7-173B-467D-B0C5-717A0A737B88}"/>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9" name="Testo 3">
          <a:extLst>
            <a:ext uri="{FF2B5EF4-FFF2-40B4-BE49-F238E27FC236}">
              <a16:creationId xmlns="" xmlns:a16="http://schemas.microsoft.com/office/drawing/2014/main" id="{901DF3B9-6B8B-4E7C-A87C-D1E901FEB501}"/>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 xmlns:a16="http://schemas.microsoft.com/office/drawing/2014/main" id="{00000000-0008-0000-1600-000002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 xmlns:a16="http://schemas.microsoft.com/office/drawing/2014/main" id="{00000000-0008-0000-1600-000003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4" name="Testo 3">
          <a:extLst>
            <a:ext uri="{FF2B5EF4-FFF2-40B4-BE49-F238E27FC236}">
              <a16:creationId xmlns="" xmlns:a16="http://schemas.microsoft.com/office/drawing/2014/main" id="{EC7DCF68-05E9-42C7-8F78-561B99B7A048}"/>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5" name="Testo 3">
          <a:extLst>
            <a:ext uri="{FF2B5EF4-FFF2-40B4-BE49-F238E27FC236}">
              <a16:creationId xmlns="" xmlns:a16="http://schemas.microsoft.com/office/drawing/2014/main" id="{040B3E10-06BB-48BE-8446-04A9DBB8F063}"/>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6" name="Testo 3">
          <a:extLst>
            <a:ext uri="{FF2B5EF4-FFF2-40B4-BE49-F238E27FC236}">
              <a16:creationId xmlns="" xmlns:a16="http://schemas.microsoft.com/office/drawing/2014/main" id="{26B65A35-E883-412C-A712-D9F65AD03EE4}"/>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7" name="Testo 3">
          <a:extLst>
            <a:ext uri="{FF2B5EF4-FFF2-40B4-BE49-F238E27FC236}">
              <a16:creationId xmlns="" xmlns:a16="http://schemas.microsoft.com/office/drawing/2014/main" id="{546A774A-64D8-4228-8682-72869F9278F3}"/>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8" name="Testo 3">
          <a:extLst>
            <a:ext uri="{FF2B5EF4-FFF2-40B4-BE49-F238E27FC236}">
              <a16:creationId xmlns="" xmlns:a16="http://schemas.microsoft.com/office/drawing/2014/main" id="{498C0ABE-0164-4388-801A-B25A797ACC93}"/>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9" name="Testo 3">
          <a:extLst>
            <a:ext uri="{FF2B5EF4-FFF2-40B4-BE49-F238E27FC236}">
              <a16:creationId xmlns="" xmlns:a16="http://schemas.microsoft.com/office/drawing/2014/main" id="{EAF78AE3-BF5D-4D3D-8EB1-8772A619BBDC}"/>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 xmlns:a16="http://schemas.microsoft.com/office/drawing/2014/main" id="{00000000-0008-0000-1700-000002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 xmlns:a16="http://schemas.microsoft.com/office/drawing/2014/main" id="{00000000-0008-0000-1700-00000300000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4" name="Testo 3">
          <a:extLst>
            <a:ext uri="{FF2B5EF4-FFF2-40B4-BE49-F238E27FC236}">
              <a16:creationId xmlns="" xmlns:a16="http://schemas.microsoft.com/office/drawing/2014/main" id="{8733D9D1-FBF6-4AE4-A328-BF14100902E7}"/>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5" name="Testo 3">
          <a:extLst>
            <a:ext uri="{FF2B5EF4-FFF2-40B4-BE49-F238E27FC236}">
              <a16:creationId xmlns="" xmlns:a16="http://schemas.microsoft.com/office/drawing/2014/main" id="{BA4CFA2F-B685-4C38-B678-ED5F27F34047}"/>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6" name="Testo 3">
          <a:extLst>
            <a:ext uri="{FF2B5EF4-FFF2-40B4-BE49-F238E27FC236}">
              <a16:creationId xmlns="" xmlns:a16="http://schemas.microsoft.com/office/drawing/2014/main" id="{A1690086-CF39-4A91-9735-27837DA2E7F6}"/>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7" name="Testo 3">
          <a:extLst>
            <a:ext uri="{FF2B5EF4-FFF2-40B4-BE49-F238E27FC236}">
              <a16:creationId xmlns="" xmlns:a16="http://schemas.microsoft.com/office/drawing/2014/main" id="{534B1B6E-935E-49CE-81DD-538ACDBF4CD0}"/>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8" name="Testo 3">
          <a:extLst>
            <a:ext uri="{FF2B5EF4-FFF2-40B4-BE49-F238E27FC236}">
              <a16:creationId xmlns="" xmlns:a16="http://schemas.microsoft.com/office/drawing/2014/main" id="{CE9BDEDE-BB2C-4489-AC79-E89BFEC8D0BD}"/>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9" name="Testo 3">
          <a:extLst>
            <a:ext uri="{FF2B5EF4-FFF2-40B4-BE49-F238E27FC236}">
              <a16:creationId xmlns="" xmlns:a16="http://schemas.microsoft.com/office/drawing/2014/main" id="{B8BD0D92-C0A2-4C98-A05E-4B84FDCC1479}"/>
            </a:ext>
          </a:extLst>
        </xdr:cNvPr>
        <xdr:cNvSpPr txBox="1">
          <a:spLocks noChangeArrowheads="1"/>
        </xdr:cNvSpPr>
      </xdr:nvSpPr>
      <xdr:spPr bwMode="auto">
        <a:xfrm>
          <a:off x="1" y="266700"/>
          <a:ext cx="2667000" cy="1333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1</xdr:row>
      <xdr:rowOff>38100</xdr:rowOff>
    </xdr:from>
    <xdr:to>
      <xdr:col>44</xdr:col>
      <xdr:colOff>0</xdr:colOff>
      <xdr:row>1</xdr:row>
      <xdr:rowOff>295275</xdr:rowOff>
    </xdr:to>
    <xdr:sp macro="" textlink="">
      <xdr:nvSpPr>
        <xdr:cNvPr id="2" name="Testo 13">
          <a:extLst>
            <a:ext uri="{FF2B5EF4-FFF2-40B4-BE49-F238E27FC236}">
              <a16:creationId xmlns="" xmlns:a16="http://schemas.microsoft.com/office/drawing/2014/main" id="{00000000-0008-0000-0600-000002000000}"/>
            </a:ext>
          </a:extLst>
        </xdr:cNvPr>
        <xdr:cNvSpPr txBox="1">
          <a:spLocks noChangeArrowheads="1"/>
        </xdr:cNvSpPr>
      </xdr:nvSpPr>
      <xdr:spPr bwMode="auto">
        <a:xfrm>
          <a:off x="9524" y="171450"/>
          <a:ext cx="23460076" cy="952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1E</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a:effectLst/>
              <a:latin typeface="+mn-lt"/>
              <a:ea typeface="+mn-ea"/>
              <a:cs typeface="+mn-cs"/>
            </a:rPr>
            <a:t>Distribuzione del personale al 31 dicembre secondo il numero dei differenziali stipendiali / differenziali economici di professionalità / posizioni stipendiali / fasce retributive</a:t>
          </a:r>
          <a:endParaRPr lang="it-IT" sz="10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23495</xdr:rowOff>
    </xdr:from>
    <xdr:to>
      <xdr:col>34</xdr:col>
      <xdr:colOff>2545</xdr:colOff>
      <xdr:row>1</xdr:row>
      <xdr:rowOff>303000</xdr:rowOff>
    </xdr:to>
    <xdr:sp macro="" textlink="">
      <xdr:nvSpPr>
        <xdr:cNvPr id="2" name="Testo 9">
          <a:extLst>
            <a:ext uri="{FF2B5EF4-FFF2-40B4-BE49-F238E27FC236}">
              <a16:creationId xmlns="" xmlns:a16="http://schemas.microsoft.com/office/drawing/2014/main" id="{00000000-0008-0000-0700-000002700000}"/>
            </a:ext>
          </a:extLst>
        </xdr:cNvPr>
        <xdr:cNvSpPr txBox="1">
          <a:spLocks noChangeArrowheads="1"/>
        </xdr:cNvSpPr>
      </xdr:nvSpPr>
      <xdr:spPr bwMode="auto">
        <a:xfrm>
          <a:off x="0" y="156845"/>
          <a:ext cx="18138145" cy="10805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contratto di lavoro flessibile </a:t>
          </a:r>
        </a:p>
      </xdr:txBody>
    </xdr:sp>
    <xdr:clientData/>
  </xdr:twoCellAnchor>
  <xdr:twoCellAnchor>
    <xdr:from>
      <xdr:col>0</xdr:col>
      <xdr:colOff>0</xdr:colOff>
      <xdr:row>16</xdr:row>
      <xdr:rowOff>37465</xdr:rowOff>
    </xdr:from>
    <xdr:to>
      <xdr:col>35</xdr:col>
      <xdr:colOff>573972</xdr:colOff>
      <xdr:row>16</xdr:row>
      <xdr:rowOff>293227</xdr:rowOff>
    </xdr:to>
    <xdr:sp macro="" textlink="">
      <xdr:nvSpPr>
        <xdr:cNvPr id="3" name="Testo 9">
          <a:extLst>
            <a:ext uri="{FF2B5EF4-FFF2-40B4-BE49-F238E27FC236}">
              <a16:creationId xmlns="" xmlns:a16="http://schemas.microsoft.com/office/drawing/2014/main" id="{00000000-0008-0000-0700-000002000000}"/>
            </a:ext>
          </a:extLst>
        </xdr:cNvPr>
        <xdr:cNvSpPr txBox="1">
          <a:spLocks noChangeArrowheads="1"/>
        </xdr:cNvSpPr>
      </xdr:nvSpPr>
      <xdr:spPr bwMode="auto">
        <a:xfrm>
          <a:off x="0" y="2171065"/>
          <a:ext cx="19204872" cy="93837"/>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modalità di lavoro flessibile </a:t>
          </a:r>
        </a:p>
      </xdr:txBody>
    </xdr:sp>
    <xdr:clientData/>
  </xdr:twoCellAnchor>
  <mc:AlternateContent xmlns:mc="http://schemas.openxmlformats.org/markup-compatibility/2006">
    <mc:Choice xmlns:a14="http://schemas.microsoft.com/office/drawing/2010/main" Requires="a14">
      <xdr:twoCellAnchor editAs="oneCell">
        <xdr:from>
          <xdr:col>29</xdr:col>
          <xdr:colOff>190500</xdr:colOff>
          <xdr:row>12</xdr:row>
          <xdr:rowOff>142875</xdr:rowOff>
        </xdr:from>
        <xdr:to>
          <xdr:col>30</xdr:col>
          <xdr:colOff>257175</xdr:colOff>
          <xdr:row>14</xdr:row>
          <xdr:rowOff>0</xdr:rowOff>
        </xdr:to>
        <xdr:sp macro="" textlink="">
          <xdr:nvSpPr>
            <xdr:cNvPr id="3073" name="Drop Down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2540</xdr:colOff>
      <xdr:row>2</xdr:row>
      <xdr:rowOff>182245</xdr:rowOff>
    </xdr:from>
    <xdr:to>
      <xdr:col>11</xdr:col>
      <xdr:colOff>0</xdr:colOff>
      <xdr:row>3</xdr:row>
      <xdr:rowOff>114839</xdr:rowOff>
    </xdr:to>
    <xdr:sp macro="" textlink="">
      <xdr:nvSpPr>
        <xdr:cNvPr id="2" name="Testo 9">
          <a:extLst>
            <a:ext uri="{FF2B5EF4-FFF2-40B4-BE49-F238E27FC236}">
              <a16:creationId xmlns="" xmlns:a16="http://schemas.microsoft.com/office/drawing/2014/main" id="{00000000-0008-0000-0800-000001240100}"/>
            </a:ext>
          </a:extLst>
        </xdr:cNvPr>
        <xdr:cNvSpPr txBox="1">
          <a:spLocks noChangeArrowheads="1"/>
        </xdr:cNvSpPr>
      </xdr:nvSpPr>
      <xdr:spPr bwMode="auto">
        <a:xfrm>
          <a:off x="535940" y="401320"/>
          <a:ext cx="5331460" cy="113569"/>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2A</a:t>
          </a:r>
          <a:r>
            <a:rPr lang="it-IT" sz="800" b="0" i="0" strike="noStrike">
              <a:solidFill>
                <a:srgbClr val="000000"/>
              </a:solidFill>
              <a:latin typeface="Arial"/>
              <a:cs typeface="Arial"/>
            </a:rPr>
            <a:t> - </a:t>
          </a:r>
          <a:r>
            <a:rPr lang="it-IT" sz="1000" b="0" i="0" strike="noStrike">
              <a:solidFill>
                <a:srgbClr val="000000"/>
              </a:solidFill>
              <a:latin typeface="Arial"/>
              <a:cs typeface="Arial"/>
            </a:rPr>
            <a:t>Distribuzione del personale a tempo determinato per anzianità di rapporto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xdr:colOff>
      <xdr:row>1</xdr:row>
      <xdr:rowOff>23495</xdr:rowOff>
    </xdr:from>
    <xdr:to>
      <xdr:col>6</xdr:col>
      <xdr:colOff>8270</xdr:colOff>
      <xdr:row>1</xdr:row>
      <xdr:rowOff>303000</xdr:rowOff>
    </xdr:to>
    <xdr:sp macro="" textlink="">
      <xdr:nvSpPr>
        <xdr:cNvPr id="2" name="Testo 13">
          <a:extLst>
            <a:ext uri="{FF2B5EF4-FFF2-40B4-BE49-F238E27FC236}">
              <a16:creationId xmlns="" xmlns:a16="http://schemas.microsoft.com/office/drawing/2014/main" id="{00000000-0008-0000-0900-000001940000}"/>
            </a:ext>
          </a:extLst>
        </xdr:cNvPr>
        <xdr:cNvSpPr txBox="1">
          <a:spLocks noChangeArrowheads="1"/>
        </xdr:cNvSpPr>
      </xdr:nvSpPr>
      <xdr:spPr bwMode="auto">
        <a:xfrm>
          <a:off x="1905" y="156845"/>
          <a:ext cx="3663965" cy="10805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3</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Personale in posizione di comando/distacco e fuori ruolo al 31 dicembre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2541</xdr:colOff>
      <xdr:row>1</xdr:row>
      <xdr:rowOff>23496</xdr:rowOff>
    </xdr:from>
    <xdr:to>
      <xdr:col>19</xdr:col>
      <xdr:colOff>676276</xdr:colOff>
      <xdr:row>1</xdr:row>
      <xdr:rowOff>466726</xdr:rowOff>
    </xdr:to>
    <xdr:sp macro="" textlink="">
      <xdr:nvSpPr>
        <xdr:cNvPr id="2" name="Testo 9">
          <a:extLst>
            <a:ext uri="{FF2B5EF4-FFF2-40B4-BE49-F238E27FC236}">
              <a16:creationId xmlns="" xmlns:a16="http://schemas.microsoft.com/office/drawing/2014/main" id="{00000000-0008-0000-0A00-000001680000}"/>
            </a:ext>
          </a:extLst>
        </xdr:cNvPr>
        <xdr:cNvSpPr txBox="1">
          <a:spLocks noChangeArrowheads="1"/>
        </xdr:cNvSpPr>
      </xdr:nvSpPr>
      <xdr:spPr bwMode="auto">
        <a:xfrm>
          <a:off x="2541" y="156846"/>
          <a:ext cx="10665460" cy="10985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4 </a:t>
          </a:r>
          <a:r>
            <a:rPr lang="it-IT" sz="1000" b="1" i="0" strike="noStrike">
              <a:solidFill>
                <a:srgbClr val="000000"/>
              </a:solidFill>
              <a:latin typeface="Arial"/>
              <a:cs typeface="Arial"/>
            </a:rPr>
            <a:t>- </a:t>
          </a:r>
          <a:r>
            <a:rPr lang="it-IT" sz="1000" b="0" i="0" strike="noStrike">
              <a:solidFill>
                <a:srgbClr val="000000"/>
              </a:solidFill>
              <a:latin typeface="Arial"/>
              <a:cs typeface="Arial"/>
            </a:rPr>
            <a:t>Passaggi di qualifica / posizione economica / differenziale stipendiale / differenziale economico di professionalità / profilo del personale a tempo indeterminato e dirigente nel corso dell'anno</a:t>
          </a:r>
        </a:p>
        <a:p>
          <a:pPr algn="l" rtl="0">
            <a:defRPr sz="1000"/>
          </a:pPr>
          <a:endParaRPr lang="it-IT" sz="10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1905</xdr:rowOff>
    </xdr:from>
    <xdr:to>
      <xdr:col>7</xdr:col>
      <xdr:colOff>560333</xdr:colOff>
      <xdr:row>1</xdr:row>
      <xdr:rowOff>285525</xdr:rowOff>
    </xdr:to>
    <xdr:sp macro="" textlink="">
      <xdr:nvSpPr>
        <xdr:cNvPr id="2" name="Testo 13">
          <a:extLst>
            <a:ext uri="{FF2B5EF4-FFF2-40B4-BE49-F238E27FC236}">
              <a16:creationId xmlns="" xmlns:a16="http://schemas.microsoft.com/office/drawing/2014/main" id="{00000000-0008-0000-0B00-000001640000}"/>
            </a:ext>
          </a:extLst>
        </xdr:cNvPr>
        <xdr:cNvSpPr txBox="1">
          <a:spLocks noChangeArrowheads="1"/>
        </xdr:cNvSpPr>
      </xdr:nvSpPr>
      <xdr:spPr bwMode="auto">
        <a:xfrm>
          <a:off x="0" y="135255"/>
          <a:ext cx="4827533" cy="13122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5</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cessato dal servizio nel corso dell'anno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1905</xdr:rowOff>
    </xdr:from>
    <xdr:to>
      <xdr:col>6</xdr:col>
      <xdr:colOff>0</xdr:colOff>
      <xdr:row>1</xdr:row>
      <xdr:rowOff>285525</xdr:rowOff>
    </xdr:to>
    <xdr:sp macro="" textlink="">
      <xdr:nvSpPr>
        <xdr:cNvPr id="2" name="Testo 13">
          <a:extLst>
            <a:ext uri="{FF2B5EF4-FFF2-40B4-BE49-F238E27FC236}">
              <a16:creationId xmlns="" xmlns:a16="http://schemas.microsoft.com/office/drawing/2014/main" id="{00000000-0008-0000-0C00-000001600000}"/>
            </a:ext>
          </a:extLst>
        </xdr:cNvPr>
        <xdr:cNvSpPr txBox="1">
          <a:spLocks noChangeArrowheads="1"/>
        </xdr:cNvSpPr>
      </xdr:nvSpPr>
      <xdr:spPr bwMode="auto">
        <a:xfrm>
          <a:off x="0" y="135255"/>
          <a:ext cx="3657600" cy="13122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6 </a:t>
          </a:r>
          <a:r>
            <a:rPr lang="it-IT" sz="800" b="0" i="0" strike="noStrike">
              <a:solidFill>
                <a:srgbClr val="000000"/>
              </a:solidFill>
              <a:latin typeface="Arial"/>
              <a:cs typeface="Arial"/>
            </a:rPr>
            <a:t>-</a:t>
          </a:r>
          <a:r>
            <a:rPr lang="it-IT" sz="900" b="0" i="0" strike="noStrike">
              <a:solidFill>
                <a:srgbClr val="000000"/>
              </a:solidFill>
              <a:latin typeface="Arial"/>
              <a:cs typeface="Arial"/>
            </a:rPr>
            <a:t> Personale a tempo indeterminato e personale dirigente assunto in servizio nel corso dell'anno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41275</xdr:rowOff>
    </xdr:from>
    <xdr:to>
      <xdr:col>11</xdr:col>
      <xdr:colOff>155966</xdr:colOff>
      <xdr:row>1</xdr:row>
      <xdr:rowOff>288283</xdr:rowOff>
    </xdr:to>
    <xdr:sp macro="" textlink="">
      <xdr:nvSpPr>
        <xdr:cNvPr id="2" name="Testo 13">
          <a:extLst>
            <a:ext uri="{FF2B5EF4-FFF2-40B4-BE49-F238E27FC236}">
              <a16:creationId xmlns="" xmlns:a16="http://schemas.microsoft.com/office/drawing/2014/main" id="{00000000-0008-0000-0D00-0000015C0000}"/>
            </a:ext>
          </a:extLst>
        </xdr:cNvPr>
        <xdr:cNvSpPr txBox="1">
          <a:spLocks noChangeArrowheads="1"/>
        </xdr:cNvSpPr>
      </xdr:nvSpPr>
      <xdr:spPr bwMode="auto">
        <a:xfrm>
          <a:off x="0" y="174625"/>
          <a:ext cx="6861566" cy="94608"/>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7</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anzianità di servizio al 31 dicembre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r.intra.cciaa.net\dfs\VRDFS\DB_GEP\CONTO%20ANNUALE\CONTO%20ANNUALE%202026%20COMP%202025\KIT%20EXCEL\RALN_REGIONI-E-AUT_LOC_-CCNL-NAZ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_1"/>
      <sheetName val="SI_1A(COMUNI-PROVINCE-CITTA_ME)"/>
      <sheetName val="SI_1A(UNIONE_COMUNI)"/>
      <sheetName val="SI_1A(COMUNITA_MONTANE)"/>
      <sheetName val="SI_1A_CONV"/>
      <sheetName val="A33"/>
      <sheetName val="SICI(1)"/>
      <sheetName val="SICI(2)"/>
      <sheetName val="SICI(3)"/>
      <sheetName val="Tabella Riconciliazione"/>
      <sheetName val="Valori Medi"/>
      <sheetName val="Squadratura 1"/>
      <sheetName val="Squadratura 2"/>
      <sheetName val="Squadratura 3"/>
      <sheetName val="Squadratura 4"/>
      <sheetName val="Squadratura 6"/>
      <sheetName val="Squadratura 7"/>
      <sheetName val="Incongruenze 1 e 11"/>
      <sheetName val="Incongruenza 2"/>
      <sheetName val="Incongruenza 3"/>
      <sheetName val="Incongruenza 4 e controlli t14"/>
      <sheetName val="Incongruenza 5"/>
      <sheetName val="Incongruenza 6"/>
      <sheetName val="Incongruenza 7"/>
      <sheetName val="Incongruenza 8"/>
      <sheetName val="Incongruenza 10"/>
      <sheetName val="Incongruenze 12 e 13"/>
      <sheetName val="Incongruenza 14"/>
      <sheetName val="Incongruenza 15"/>
      <sheetName val="Incongruenza 16"/>
    </sheetNames>
    <sheetDataSet>
      <sheetData sheetId="0">
        <row r="2">
          <cell r="A2" t="str">
            <v>RALN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
  <sheetViews>
    <sheetView showGridLines="0" tabSelected="1" zoomScaleNormal="100" workbookViewId="0">
      <pane xSplit="2" ySplit="5" topLeftCell="I6" activePane="bottomRight" state="frozen"/>
      <selection activeCell="AA6" sqref="AA6"/>
      <selection pane="topRight" activeCell="AA6" sqref="AA6"/>
      <selection pane="bottomLeft" activeCell="AA6" sqref="AA6"/>
      <selection pane="bottomRight" activeCell="AA6" sqref="AA6"/>
    </sheetView>
  </sheetViews>
  <sheetFormatPr defaultColWidth="9.33203125" defaultRowHeight="11.25" x14ac:dyDescent="0.2"/>
  <cols>
    <col min="1" max="1" width="40.6640625" style="1" customWidth="1"/>
    <col min="2" max="2" width="9.6640625" style="2" customWidth="1"/>
    <col min="3" max="12" width="12.6640625" style="1" hidden="1" customWidth="1"/>
    <col min="13" max="13" width="9.33203125" style="1" hidden="1" customWidth="1"/>
    <col min="14" max="14" width="10.5" style="1" hidden="1" customWidth="1"/>
    <col min="15" max="26" width="9.33203125" style="1" hidden="1" customWidth="1"/>
    <col min="27" max="36" width="12.6640625" style="1" customWidth="1"/>
    <col min="37" max="37" width="9.33203125" style="1" hidden="1" customWidth="1"/>
    <col min="38" max="16384" width="9.33203125" style="1"/>
  </cols>
  <sheetData>
    <row r="1" spans="1:37" ht="24.75" customHeight="1" thickBot="1" x14ac:dyDescent="0.25">
      <c r="A1" s="52" t="str">
        <f>"REGIONI ED AUTONOMIE LOCALI"&amp;" - anno "&amp;$L$1</f>
        <v>REGIONI ED AUTONOMIE LOCALI - anno 2025</v>
      </c>
      <c r="B1" s="52"/>
      <c r="C1" s="52"/>
      <c r="D1" s="52"/>
      <c r="E1" s="52"/>
      <c r="F1" s="52"/>
      <c r="G1" s="52"/>
      <c r="H1" s="52"/>
      <c r="I1" s="52"/>
      <c r="J1" s="52"/>
      <c r="K1" s="51"/>
      <c r="L1" s="50">
        <v>2025</v>
      </c>
      <c r="AI1" s="51"/>
      <c r="AJ1" s="50"/>
    </row>
    <row r="2" spans="1:37" ht="30" customHeight="1" thickBot="1" x14ac:dyDescent="0.25">
      <c r="A2" s="49"/>
      <c r="G2" s="48" t="e">
        <f>IF(AND(K23+L23&gt;0,SUM(#REF!)=0),"ATTENZIONE!  INSERIRE LA DOTAZIONE ORGANICA",IF(AND(K23+L23&gt;0,SUM(#REF!)&gt;0),"CANCELLARE I DATI RELATIVI ALLA DOTAZIONE ORGANICA DEI SEGRETARI COMUNALI (ad eccezione dell'Istituzione '9909')",IF(AND((K23+L23)&gt;SUM(#REF!)),"ATTENZIONE!  IL TOTALE DELLA DOTAZIONE ORGANICA E' MINORE DEI PRESENTI AL 31/12","")))</f>
        <v>#REF!</v>
      </c>
      <c r="H2" s="47"/>
      <c r="I2" s="47"/>
      <c r="J2" s="47"/>
      <c r="K2" s="47"/>
      <c r="L2" s="46"/>
      <c r="AE2" s="45"/>
      <c r="AF2" s="45"/>
      <c r="AG2" s="45"/>
      <c r="AH2" s="45"/>
      <c r="AI2" s="45"/>
      <c r="AJ2" s="45"/>
    </row>
    <row r="3" spans="1:37" ht="15" customHeight="1" thickBot="1" x14ac:dyDescent="0.25">
      <c r="A3" s="44"/>
      <c r="B3" s="43"/>
      <c r="C3" s="42" t="s">
        <v>45</v>
      </c>
      <c r="D3" s="42"/>
      <c r="E3" s="42"/>
      <c r="F3" s="42"/>
      <c r="G3" s="41"/>
      <c r="H3" s="41"/>
      <c r="I3" s="41"/>
      <c r="J3" s="41"/>
      <c r="K3" s="41"/>
      <c r="L3" s="40"/>
      <c r="AA3" s="39" t="s">
        <v>45</v>
      </c>
      <c r="AB3" s="38"/>
      <c r="AC3" s="38"/>
      <c r="AD3" s="38"/>
      <c r="AE3" s="38"/>
      <c r="AF3" s="38"/>
      <c r="AG3" s="38"/>
      <c r="AH3" s="38"/>
      <c r="AI3" s="38"/>
      <c r="AJ3" s="37"/>
    </row>
    <row r="4" spans="1:37" ht="23.25" thickTop="1" x14ac:dyDescent="0.2">
      <c r="A4" s="36" t="s">
        <v>44</v>
      </c>
      <c r="B4" s="35" t="s">
        <v>43</v>
      </c>
      <c r="C4" s="32" t="str">
        <f>"Totale dipendenti al 31/12/"&amp;L1-1&amp;" (*)"</f>
        <v>Totale dipendenti al 31/12/2024 (*)</v>
      </c>
      <c r="D4" s="33"/>
      <c r="E4" s="34" t="s">
        <v>42</v>
      </c>
      <c r="F4" s="33"/>
      <c r="G4" s="32" t="s">
        <v>41</v>
      </c>
      <c r="H4" s="33"/>
      <c r="I4" s="32" t="s">
        <v>40</v>
      </c>
      <c r="J4" s="33"/>
      <c r="K4" s="32" t="str">
        <f>"Totale dipendenti al 31/12/"&amp;L1&amp;" (**)"</f>
        <v>Totale dipendenti al 31/12/2025 (**)</v>
      </c>
      <c r="L4" s="28"/>
      <c r="AA4" s="29" t="str">
        <f>"Totale dipendenti al 31/12/"&amp;L1-1&amp;" (*)"</f>
        <v>Totale dipendenti al 31/12/2024 (*)</v>
      </c>
      <c r="AB4" s="30"/>
      <c r="AC4" s="31" t="s">
        <v>42</v>
      </c>
      <c r="AD4" s="30"/>
      <c r="AE4" s="29" t="s">
        <v>41</v>
      </c>
      <c r="AF4" s="30"/>
      <c r="AG4" s="29" t="s">
        <v>40</v>
      </c>
      <c r="AH4" s="30"/>
      <c r="AI4" s="29" t="str">
        <f>"Totale dipendenti al 31/12/"&amp;L1&amp;" (**)"</f>
        <v>Totale dipendenti al 31/12/2025 (**)</v>
      </c>
      <c r="AJ4" s="28"/>
    </row>
    <row r="5" spans="1:37" ht="12" thickBot="1" x14ac:dyDescent="0.25">
      <c r="A5" s="27"/>
      <c r="B5" s="26"/>
      <c r="C5" s="24" t="s">
        <v>39</v>
      </c>
      <c r="D5" s="25" t="s">
        <v>38</v>
      </c>
      <c r="E5" s="24" t="s">
        <v>39</v>
      </c>
      <c r="F5" s="25" t="s">
        <v>38</v>
      </c>
      <c r="G5" s="24" t="s">
        <v>39</v>
      </c>
      <c r="H5" s="25" t="s">
        <v>38</v>
      </c>
      <c r="I5" s="24" t="s">
        <v>39</v>
      </c>
      <c r="J5" s="25" t="s">
        <v>38</v>
      </c>
      <c r="K5" s="24" t="s">
        <v>39</v>
      </c>
      <c r="L5" s="23" t="s">
        <v>38</v>
      </c>
      <c r="AA5" s="24" t="s">
        <v>39</v>
      </c>
      <c r="AB5" s="25" t="s">
        <v>38</v>
      </c>
      <c r="AC5" s="24" t="s">
        <v>39</v>
      </c>
      <c r="AD5" s="25" t="s">
        <v>38</v>
      </c>
      <c r="AE5" s="24" t="s">
        <v>39</v>
      </c>
      <c r="AF5" s="25" t="s">
        <v>38</v>
      </c>
      <c r="AG5" s="24" t="s">
        <v>39</v>
      </c>
      <c r="AH5" s="25" t="s">
        <v>38</v>
      </c>
      <c r="AI5" s="24" t="s">
        <v>39</v>
      </c>
      <c r="AJ5" s="23" t="s">
        <v>38</v>
      </c>
    </row>
    <row r="6" spans="1:37" ht="12.75" customHeight="1" thickTop="1" x14ac:dyDescent="0.2">
      <c r="A6" s="22" t="s">
        <v>37</v>
      </c>
      <c r="B6" s="21" t="s">
        <v>36</v>
      </c>
      <c r="C6" s="20">
        <f>ROUND(AA6,0)</f>
        <v>0</v>
      </c>
      <c r="D6" s="19">
        <f>ROUND(AB6,0)</f>
        <v>0</v>
      </c>
      <c r="E6" s="18">
        <f>ROUND(AC6,0)</f>
        <v>0</v>
      </c>
      <c r="F6" s="17">
        <f>ROUND(AD6,0)</f>
        <v>0</v>
      </c>
      <c r="G6" s="18">
        <f>ROUND(AE6,0)</f>
        <v>0</v>
      </c>
      <c r="H6" s="17">
        <f>ROUND(AF6,0)</f>
        <v>0</v>
      </c>
      <c r="I6" s="18">
        <f>ROUND(AG6,0)</f>
        <v>0</v>
      </c>
      <c r="J6" s="17">
        <f>ROUND(AH6,0)</f>
        <v>0</v>
      </c>
      <c r="K6" s="12">
        <f>E6+G6+I6</f>
        <v>0</v>
      </c>
      <c r="L6" s="11">
        <f>F6+H6+J6</f>
        <v>0</v>
      </c>
      <c r="M6" s="10">
        <f>IF((K6+L6)&gt;0,1,0)</f>
        <v>0</v>
      </c>
      <c r="AA6" s="16"/>
      <c r="AB6" s="15"/>
      <c r="AC6" s="14"/>
      <c r="AD6" s="13"/>
      <c r="AE6" s="14"/>
      <c r="AF6" s="13"/>
      <c r="AG6" s="14"/>
      <c r="AH6" s="13"/>
      <c r="AI6" s="12">
        <f>AC6+AE6+AG6</f>
        <v>0</v>
      </c>
      <c r="AJ6" s="11">
        <f>AD6+AF6+AH6</f>
        <v>0</v>
      </c>
      <c r="AK6" s="10">
        <f>IF((AI6+AJ6)&gt;0,1,0)</f>
        <v>0</v>
      </c>
    </row>
    <row r="7" spans="1:37" ht="12.75" customHeight="1" x14ac:dyDescent="0.2">
      <c r="A7" s="22" t="s">
        <v>35</v>
      </c>
      <c r="B7" s="21" t="s">
        <v>34</v>
      </c>
      <c r="C7" s="20">
        <f>ROUND(AA7,0)</f>
        <v>0</v>
      </c>
      <c r="D7" s="19">
        <f>ROUND(AB7,0)</f>
        <v>0</v>
      </c>
      <c r="E7" s="18">
        <f>ROUND(AC7,0)</f>
        <v>0</v>
      </c>
      <c r="F7" s="17">
        <f>ROUND(AD7,0)</f>
        <v>0</v>
      </c>
      <c r="G7" s="18">
        <f>ROUND(AE7,0)</f>
        <v>0</v>
      </c>
      <c r="H7" s="17">
        <f>ROUND(AF7,0)</f>
        <v>0</v>
      </c>
      <c r="I7" s="18">
        <f>ROUND(AG7,0)</f>
        <v>0</v>
      </c>
      <c r="J7" s="17">
        <f>ROUND(AH7,0)</f>
        <v>0</v>
      </c>
      <c r="K7" s="12">
        <f>E7+G7+I7</f>
        <v>0</v>
      </c>
      <c r="L7" s="11">
        <f>F7+H7+J7</f>
        <v>0</v>
      </c>
      <c r="M7" s="10">
        <f>IF((K7+L7)&gt;0,1,0)</f>
        <v>0</v>
      </c>
      <c r="AA7" s="16"/>
      <c r="AB7" s="15"/>
      <c r="AC7" s="14"/>
      <c r="AD7" s="13"/>
      <c r="AE7" s="14"/>
      <c r="AF7" s="13"/>
      <c r="AG7" s="14"/>
      <c r="AH7" s="13"/>
      <c r="AI7" s="12">
        <f>AC7+AE7+AG7</f>
        <v>0</v>
      </c>
      <c r="AJ7" s="11">
        <f>AD7+AF7+AH7</f>
        <v>0</v>
      </c>
      <c r="AK7" s="10">
        <f>IF((AI7+AJ7)&gt;0,1,0)</f>
        <v>0</v>
      </c>
    </row>
    <row r="8" spans="1:37" ht="12.75" customHeight="1" x14ac:dyDescent="0.2">
      <c r="A8" s="22" t="s">
        <v>33</v>
      </c>
      <c r="B8" s="21" t="s">
        <v>32</v>
      </c>
      <c r="C8" s="20">
        <f>ROUND(AA8,0)</f>
        <v>0</v>
      </c>
      <c r="D8" s="19">
        <f>ROUND(AB8,0)</f>
        <v>0</v>
      </c>
      <c r="E8" s="18">
        <f>ROUND(AC8,0)</f>
        <v>0</v>
      </c>
      <c r="F8" s="17">
        <f>ROUND(AD8,0)</f>
        <v>0</v>
      </c>
      <c r="G8" s="18">
        <f>ROUND(AE8,0)</f>
        <v>0</v>
      </c>
      <c r="H8" s="17">
        <f>ROUND(AF8,0)</f>
        <v>0</v>
      </c>
      <c r="I8" s="18">
        <f>ROUND(AG8,0)</f>
        <v>0</v>
      </c>
      <c r="J8" s="17">
        <f>ROUND(AH8,0)</f>
        <v>0</v>
      </c>
      <c r="K8" s="12">
        <f>E8+G8+I8</f>
        <v>0</v>
      </c>
      <c r="L8" s="11">
        <f>F8+H8+J8</f>
        <v>0</v>
      </c>
      <c r="M8" s="10">
        <f>IF((K8+L8)&gt;0,1,0)</f>
        <v>0</v>
      </c>
      <c r="AA8" s="16"/>
      <c r="AB8" s="15"/>
      <c r="AC8" s="14"/>
      <c r="AD8" s="13"/>
      <c r="AE8" s="14"/>
      <c r="AF8" s="13"/>
      <c r="AG8" s="14"/>
      <c r="AH8" s="13"/>
      <c r="AI8" s="12">
        <f>AC8+AE8+AG8</f>
        <v>0</v>
      </c>
      <c r="AJ8" s="11">
        <f>AD8+AF8+AH8</f>
        <v>0</v>
      </c>
      <c r="AK8" s="10">
        <f>IF((AI8+AJ8)&gt;0,1,0)</f>
        <v>0</v>
      </c>
    </row>
    <row r="9" spans="1:37" ht="12.75" customHeight="1" x14ac:dyDescent="0.2">
      <c r="A9" s="22" t="s">
        <v>31</v>
      </c>
      <c r="B9" s="21" t="s">
        <v>30</v>
      </c>
      <c r="C9" s="20">
        <f>ROUND(AA9,0)</f>
        <v>0</v>
      </c>
      <c r="D9" s="19">
        <f>ROUND(AB9,0)</f>
        <v>0</v>
      </c>
      <c r="E9" s="18">
        <f>ROUND(AC9,0)</f>
        <v>0</v>
      </c>
      <c r="F9" s="17">
        <f>ROUND(AD9,0)</f>
        <v>0</v>
      </c>
      <c r="G9" s="18">
        <f>ROUND(AE9,0)</f>
        <v>0</v>
      </c>
      <c r="H9" s="17">
        <f>ROUND(AF9,0)</f>
        <v>0</v>
      </c>
      <c r="I9" s="18">
        <f>ROUND(AG9,0)</f>
        <v>0</v>
      </c>
      <c r="J9" s="17">
        <f>ROUND(AH9,0)</f>
        <v>0</v>
      </c>
      <c r="K9" s="12">
        <f>E9+G9+I9</f>
        <v>0</v>
      </c>
      <c r="L9" s="11">
        <f>F9+H9+J9</f>
        <v>0</v>
      </c>
      <c r="M9" s="10">
        <f>IF((K9+L9)&gt;0,1,0)</f>
        <v>0</v>
      </c>
      <c r="AA9" s="16"/>
      <c r="AB9" s="15"/>
      <c r="AC9" s="14"/>
      <c r="AD9" s="13"/>
      <c r="AE9" s="14"/>
      <c r="AF9" s="13"/>
      <c r="AG9" s="14"/>
      <c r="AH9" s="13"/>
      <c r="AI9" s="12">
        <f>AC9+AE9+AG9</f>
        <v>0</v>
      </c>
      <c r="AJ9" s="11">
        <f>AD9+AF9+AH9</f>
        <v>0</v>
      </c>
      <c r="AK9" s="10">
        <f>IF((AI9+AJ9)&gt;0,1,0)</f>
        <v>0</v>
      </c>
    </row>
    <row r="10" spans="1:37" ht="12.75" customHeight="1" x14ac:dyDescent="0.2">
      <c r="A10" s="22" t="s">
        <v>29</v>
      </c>
      <c r="B10" s="21" t="s">
        <v>28</v>
      </c>
      <c r="C10" s="20">
        <f>ROUND(AA10,0)</f>
        <v>0</v>
      </c>
      <c r="D10" s="19">
        <f>ROUND(AB10,0)</f>
        <v>0</v>
      </c>
      <c r="E10" s="18">
        <f>ROUND(AC10,0)</f>
        <v>0</v>
      </c>
      <c r="F10" s="17">
        <f>ROUND(AD10,0)</f>
        <v>0</v>
      </c>
      <c r="G10" s="18">
        <f>ROUND(AE10,0)</f>
        <v>0</v>
      </c>
      <c r="H10" s="17">
        <f>ROUND(AF10,0)</f>
        <v>0</v>
      </c>
      <c r="I10" s="18">
        <f>ROUND(AG10,0)</f>
        <v>0</v>
      </c>
      <c r="J10" s="17">
        <f>ROUND(AH10,0)</f>
        <v>0</v>
      </c>
      <c r="K10" s="12">
        <f>E10+G10+I10</f>
        <v>0</v>
      </c>
      <c r="L10" s="11">
        <f>F10+H10+J10</f>
        <v>0</v>
      </c>
      <c r="M10" s="10">
        <f>IF((K10+L10)&gt;0,1,0)</f>
        <v>0</v>
      </c>
      <c r="AA10" s="16"/>
      <c r="AB10" s="15"/>
      <c r="AC10" s="14"/>
      <c r="AD10" s="13"/>
      <c r="AE10" s="14"/>
      <c r="AF10" s="13"/>
      <c r="AG10" s="14"/>
      <c r="AH10" s="13"/>
      <c r="AI10" s="12">
        <f>AC10+AE10+AG10</f>
        <v>0</v>
      </c>
      <c r="AJ10" s="11">
        <f>AD10+AF10+AH10</f>
        <v>0</v>
      </c>
      <c r="AK10" s="10">
        <f>IF((AI10+AJ10)&gt;0,1,0)</f>
        <v>0</v>
      </c>
    </row>
    <row r="11" spans="1:37" ht="12.75" customHeight="1" x14ac:dyDescent="0.2">
      <c r="A11" s="22" t="s">
        <v>27</v>
      </c>
      <c r="B11" s="21" t="s">
        <v>26</v>
      </c>
      <c r="C11" s="20">
        <f>ROUND(AA11,0)</f>
        <v>0</v>
      </c>
      <c r="D11" s="19">
        <f>ROUND(AB11,0)</f>
        <v>0</v>
      </c>
      <c r="E11" s="18">
        <f>ROUND(AC11,0)</f>
        <v>0</v>
      </c>
      <c r="F11" s="17">
        <f>ROUND(AD11,0)</f>
        <v>0</v>
      </c>
      <c r="G11" s="18">
        <f>ROUND(AE11,0)</f>
        <v>0</v>
      </c>
      <c r="H11" s="17">
        <f>ROUND(AF11,0)</f>
        <v>0</v>
      </c>
      <c r="I11" s="18">
        <f>ROUND(AG11,0)</f>
        <v>0</v>
      </c>
      <c r="J11" s="17">
        <f>ROUND(AH11,0)</f>
        <v>0</v>
      </c>
      <c r="K11" s="12">
        <f>E11+G11+I11</f>
        <v>0</v>
      </c>
      <c r="L11" s="11">
        <f>F11+H11+J11</f>
        <v>0</v>
      </c>
      <c r="M11" s="10">
        <f>IF((K11+L11)&gt;0,1,0)</f>
        <v>0</v>
      </c>
      <c r="AA11" s="16"/>
      <c r="AB11" s="15"/>
      <c r="AC11" s="14"/>
      <c r="AD11" s="13"/>
      <c r="AE11" s="14"/>
      <c r="AF11" s="13"/>
      <c r="AG11" s="14"/>
      <c r="AH11" s="13"/>
      <c r="AI11" s="12">
        <f>AC11+AE11+AG11</f>
        <v>0</v>
      </c>
      <c r="AJ11" s="11">
        <f>AD11+AF11+AH11</f>
        <v>0</v>
      </c>
      <c r="AK11" s="10">
        <f>IF((AI11+AJ11)&gt;0,1,0)</f>
        <v>0</v>
      </c>
    </row>
    <row r="12" spans="1:37" ht="12.75" customHeight="1" x14ac:dyDescent="0.2">
      <c r="A12" s="22" t="s">
        <v>25</v>
      </c>
      <c r="B12" s="21" t="s">
        <v>24</v>
      </c>
      <c r="C12" s="20">
        <f>ROUND(AA12,0)</f>
        <v>0</v>
      </c>
      <c r="D12" s="19">
        <f>ROUND(AB12,0)</f>
        <v>0</v>
      </c>
      <c r="E12" s="18">
        <f>ROUND(AC12,0)</f>
        <v>0</v>
      </c>
      <c r="F12" s="17">
        <f>ROUND(AD12,0)</f>
        <v>0</v>
      </c>
      <c r="G12" s="18">
        <f>ROUND(AE12,0)</f>
        <v>0</v>
      </c>
      <c r="H12" s="17">
        <f>ROUND(AF12,0)</f>
        <v>0</v>
      </c>
      <c r="I12" s="18">
        <f>ROUND(AG12,0)</f>
        <v>0</v>
      </c>
      <c r="J12" s="17">
        <f>ROUND(AH12,0)</f>
        <v>0</v>
      </c>
      <c r="K12" s="12">
        <f>E12+G12+I12</f>
        <v>0</v>
      </c>
      <c r="L12" s="11">
        <f>F12+H12+J12</f>
        <v>0</v>
      </c>
      <c r="M12" s="10">
        <f>IF((K12+L12)&gt;0,1,0)</f>
        <v>0</v>
      </c>
      <c r="AA12" s="16"/>
      <c r="AB12" s="15"/>
      <c r="AC12" s="14"/>
      <c r="AD12" s="13"/>
      <c r="AE12" s="14"/>
      <c r="AF12" s="13"/>
      <c r="AG12" s="14"/>
      <c r="AH12" s="13"/>
      <c r="AI12" s="12">
        <f>AC12+AE12+AG12</f>
        <v>0</v>
      </c>
      <c r="AJ12" s="11">
        <f>AD12+AF12+AH12</f>
        <v>0</v>
      </c>
      <c r="AK12" s="10">
        <f>IF((AI12+AJ12)&gt;0,1,0)</f>
        <v>0</v>
      </c>
    </row>
    <row r="13" spans="1:37" ht="12.75" customHeight="1" x14ac:dyDescent="0.2">
      <c r="A13" s="22" t="s">
        <v>23</v>
      </c>
      <c r="B13" s="21" t="s">
        <v>22</v>
      </c>
      <c r="C13" s="20">
        <f>ROUND(AA13,0)</f>
        <v>0</v>
      </c>
      <c r="D13" s="19">
        <f>ROUND(AB13,0)</f>
        <v>0</v>
      </c>
      <c r="E13" s="18">
        <f>ROUND(AC13,0)</f>
        <v>0</v>
      </c>
      <c r="F13" s="17">
        <f>ROUND(AD13,0)</f>
        <v>0</v>
      </c>
      <c r="G13" s="18">
        <f>ROUND(AE13,0)</f>
        <v>0</v>
      </c>
      <c r="H13" s="17">
        <f>ROUND(AF13,0)</f>
        <v>0</v>
      </c>
      <c r="I13" s="18">
        <f>ROUND(AG13,0)</f>
        <v>0</v>
      </c>
      <c r="J13" s="17">
        <f>ROUND(AH13,0)</f>
        <v>0</v>
      </c>
      <c r="K13" s="12">
        <f>E13+G13+I13</f>
        <v>0</v>
      </c>
      <c r="L13" s="11">
        <f>F13+H13+J13</f>
        <v>0</v>
      </c>
      <c r="M13" s="10">
        <f>IF((K13+L13)&gt;0,1,0)</f>
        <v>0</v>
      </c>
      <c r="AA13" s="16"/>
      <c r="AB13" s="15"/>
      <c r="AC13" s="14"/>
      <c r="AD13" s="13"/>
      <c r="AE13" s="14"/>
      <c r="AF13" s="13"/>
      <c r="AG13" s="14"/>
      <c r="AH13" s="13"/>
      <c r="AI13" s="12">
        <f>AC13+AE13+AG13</f>
        <v>0</v>
      </c>
      <c r="AJ13" s="11">
        <f>AD13+AF13+AH13</f>
        <v>0</v>
      </c>
      <c r="AK13" s="10">
        <f>IF((AI13+AJ13)&gt;0,1,0)</f>
        <v>0</v>
      </c>
    </row>
    <row r="14" spans="1:37" ht="12.75" customHeight="1" x14ac:dyDescent="0.2">
      <c r="A14" s="22" t="s">
        <v>21</v>
      </c>
      <c r="B14" s="21" t="s">
        <v>20</v>
      </c>
      <c r="C14" s="20">
        <f>ROUND(AA14,0)</f>
        <v>0</v>
      </c>
      <c r="D14" s="19">
        <f>ROUND(AB14,0)</f>
        <v>0</v>
      </c>
      <c r="E14" s="18">
        <f>ROUND(AC14,0)</f>
        <v>0</v>
      </c>
      <c r="F14" s="17">
        <f>ROUND(AD14,0)</f>
        <v>0</v>
      </c>
      <c r="G14" s="18">
        <f>ROUND(AE14,0)</f>
        <v>0</v>
      </c>
      <c r="H14" s="17">
        <f>ROUND(AF14,0)</f>
        <v>0</v>
      </c>
      <c r="I14" s="18">
        <f>ROUND(AG14,0)</f>
        <v>0</v>
      </c>
      <c r="J14" s="17">
        <f>ROUND(AH14,0)</f>
        <v>0</v>
      </c>
      <c r="K14" s="12">
        <f>E14+G14+I14</f>
        <v>0</v>
      </c>
      <c r="L14" s="11">
        <f>F14+H14+J14</f>
        <v>0</v>
      </c>
      <c r="M14" s="10">
        <f>IF((K14+L14)&gt;0,1,0)</f>
        <v>0</v>
      </c>
      <c r="AA14" s="16"/>
      <c r="AB14" s="15"/>
      <c r="AC14" s="14"/>
      <c r="AD14" s="13"/>
      <c r="AE14" s="14"/>
      <c r="AF14" s="13"/>
      <c r="AG14" s="14"/>
      <c r="AH14" s="13"/>
      <c r="AI14" s="12">
        <f>AC14+AE14+AG14</f>
        <v>0</v>
      </c>
      <c r="AJ14" s="11">
        <f>AD14+AF14+AH14</f>
        <v>0</v>
      </c>
      <c r="AK14" s="10">
        <f>IF((AI14+AJ14)&gt;0,1,0)</f>
        <v>0</v>
      </c>
    </row>
    <row r="15" spans="1:37" ht="12.75" customHeight="1" x14ac:dyDescent="0.2">
      <c r="A15" s="22" t="s">
        <v>19</v>
      </c>
      <c r="B15" s="21" t="s">
        <v>18</v>
      </c>
      <c r="C15" s="20">
        <f>ROUND(AA15,0)</f>
        <v>0</v>
      </c>
      <c r="D15" s="19">
        <f>ROUND(AB15,0)</f>
        <v>0</v>
      </c>
      <c r="E15" s="18">
        <f>ROUND(AC15,0)</f>
        <v>0</v>
      </c>
      <c r="F15" s="17">
        <f>ROUND(AD15,0)</f>
        <v>0</v>
      </c>
      <c r="G15" s="18">
        <f>ROUND(AE15,0)</f>
        <v>0</v>
      </c>
      <c r="H15" s="17">
        <f>ROUND(AF15,0)</f>
        <v>0</v>
      </c>
      <c r="I15" s="18">
        <f>ROUND(AG15,0)</f>
        <v>0</v>
      </c>
      <c r="J15" s="17">
        <f>ROUND(AH15,0)</f>
        <v>0</v>
      </c>
      <c r="K15" s="12">
        <f>E15+G15+I15</f>
        <v>0</v>
      </c>
      <c r="L15" s="11">
        <f>F15+H15+J15</f>
        <v>0</v>
      </c>
      <c r="M15" s="10">
        <f>IF((K15+L15)&gt;0,1,0)</f>
        <v>0</v>
      </c>
      <c r="AA15" s="16"/>
      <c r="AB15" s="15"/>
      <c r="AC15" s="14"/>
      <c r="AD15" s="13"/>
      <c r="AE15" s="14"/>
      <c r="AF15" s="13"/>
      <c r="AG15" s="14"/>
      <c r="AH15" s="13"/>
      <c r="AI15" s="12">
        <f>AC15+AE15+AG15</f>
        <v>0</v>
      </c>
      <c r="AJ15" s="11">
        <f>AD15+AF15+AH15</f>
        <v>0</v>
      </c>
      <c r="AK15" s="10">
        <f>IF((AI15+AJ15)&gt;0,1,0)</f>
        <v>0</v>
      </c>
    </row>
    <row r="16" spans="1:37" ht="12.75" customHeight="1" x14ac:dyDescent="0.2">
      <c r="A16" s="22" t="s">
        <v>17</v>
      </c>
      <c r="B16" s="21" t="s">
        <v>16</v>
      </c>
      <c r="C16" s="20">
        <f>ROUND(AA16,0)</f>
        <v>0</v>
      </c>
      <c r="D16" s="19">
        <f>ROUND(AB16,0)</f>
        <v>0</v>
      </c>
      <c r="E16" s="18">
        <f>ROUND(AC16,0)</f>
        <v>0</v>
      </c>
      <c r="F16" s="17">
        <f>ROUND(AD16,0)</f>
        <v>0</v>
      </c>
      <c r="G16" s="18">
        <f>ROUND(AE16,0)</f>
        <v>0</v>
      </c>
      <c r="H16" s="17">
        <f>ROUND(AF16,0)</f>
        <v>0</v>
      </c>
      <c r="I16" s="18">
        <f>ROUND(AG16,0)</f>
        <v>0</v>
      </c>
      <c r="J16" s="17">
        <f>ROUND(AH16,0)</f>
        <v>0</v>
      </c>
      <c r="K16" s="12">
        <f>E16+G16+I16</f>
        <v>0</v>
      </c>
      <c r="L16" s="11">
        <f>F16+H16+J16</f>
        <v>0</v>
      </c>
      <c r="M16" s="10">
        <f>IF((K16+L16)&gt;0,1,0)</f>
        <v>0</v>
      </c>
      <c r="AA16" s="16"/>
      <c r="AB16" s="15"/>
      <c r="AC16" s="14"/>
      <c r="AD16" s="13"/>
      <c r="AE16" s="14"/>
      <c r="AF16" s="13"/>
      <c r="AG16" s="14"/>
      <c r="AH16" s="13"/>
      <c r="AI16" s="12">
        <f>AC16+AE16+AG16</f>
        <v>0</v>
      </c>
      <c r="AJ16" s="11">
        <f>AD16+AF16+AH16</f>
        <v>0</v>
      </c>
      <c r="AK16" s="10">
        <f>IF((AI16+AJ16)&gt;0,1,0)</f>
        <v>0</v>
      </c>
    </row>
    <row r="17" spans="1:37" ht="12.75" customHeight="1" x14ac:dyDescent="0.2">
      <c r="A17" s="22" t="s">
        <v>15</v>
      </c>
      <c r="B17" s="21" t="s">
        <v>14</v>
      </c>
      <c r="C17" s="20">
        <f>ROUND(AA17,0)</f>
        <v>0</v>
      </c>
      <c r="D17" s="19">
        <f>ROUND(AB17,0)</f>
        <v>0</v>
      </c>
      <c r="E17" s="18">
        <f>ROUND(AC17,0)</f>
        <v>0</v>
      </c>
      <c r="F17" s="17">
        <f>ROUND(AD17,0)</f>
        <v>0</v>
      </c>
      <c r="G17" s="18">
        <f>ROUND(AE17,0)</f>
        <v>0</v>
      </c>
      <c r="H17" s="17">
        <f>ROUND(AF17,0)</f>
        <v>0</v>
      </c>
      <c r="I17" s="18">
        <f>ROUND(AG17,0)</f>
        <v>0</v>
      </c>
      <c r="J17" s="17">
        <f>ROUND(AH17,0)</f>
        <v>0</v>
      </c>
      <c r="K17" s="12">
        <f>E17+G17+I17</f>
        <v>0</v>
      </c>
      <c r="L17" s="11">
        <f>F17+H17+J17</f>
        <v>0</v>
      </c>
      <c r="M17" s="10">
        <f>IF((K17+L17)&gt;0,1,0)</f>
        <v>0</v>
      </c>
      <c r="AA17" s="16"/>
      <c r="AB17" s="15"/>
      <c r="AC17" s="14"/>
      <c r="AD17" s="13"/>
      <c r="AE17" s="14"/>
      <c r="AF17" s="13"/>
      <c r="AG17" s="14"/>
      <c r="AH17" s="13"/>
      <c r="AI17" s="12">
        <f>AC17+AE17+AG17</f>
        <v>0</v>
      </c>
      <c r="AJ17" s="11">
        <f>AD17+AF17+AH17</f>
        <v>0</v>
      </c>
      <c r="AK17" s="10">
        <f>IF((AI17+AJ17)&gt;0,1,0)</f>
        <v>0</v>
      </c>
    </row>
    <row r="18" spans="1:37" ht="12.75" customHeight="1" x14ac:dyDescent="0.2">
      <c r="A18" s="22" t="s">
        <v>13</v>
      </c>
      <c r="B18" s="21" t="s">
        <v>12</v>
      </c>
      <c r="C18" s="20">
        <f>ROUND(AA18,0)</f>
        <v>0</v>
      </c>
      <c r="D18" s="19">
        <f>ROUND(AB18,0)</f>
        <v>0</v>
      </c>
      <c r="E18" s="18">
        <f>ROUND(AC18,0)</f>
        <v>0</v>
      </c>
      <c r="F18" s="17">
        <f>ROUND(AD18,0)</f>
        <v>0</v>
      </c>
      <c r="G18" s="18">
        <f>ROUND(AE18,0)</f>
        <v>0</v>
      </c>
      <c r="H18" s="17">
        <f>ROUND(AF18,0)</f>
        <v>0</v>
      </c>
      <c r="I18" s="18">
        <f>ROUND(AG18,0)</f>
        <v>0</v>
      </c>
      <c r="J18" s="17">
        <f>ROUND(AH18,0)</f>
        <v>0</v>
      </c>
      <c r="K18" s="12">
        <f>E18+G18+I18</f>
        <v>0</v>
      </c>
      <c r="L18" s="11">
        <f>F18+H18+J18</f>
        <v>0</v>
      </c>
      <c r="M18" s="10">
        <f>IF((K18+L18)&gt;0,1,0)</f>
        <v>0</v>
      </c>
      <c r="AA18" s="16"/>
      <c r="AB18" s="15"/>
      <c r="AC18" s="14"/>
      <c r="AD18" s="13"/>
      <c r="AE18" s="14"/>
      <c r="AF18" s="13"/>
      <c r="AG18" s="14"/>
      <c r="AH18" s="13"/>
      <c r="AI18" s="12">
        <f>AC18+AE18+AG18</f>
        <v>0</v>
      </c>
      <c r="AJ18" s="11">
        <f>AD18+AF18+AH18</f>
        <v>0</v>
      </c>
      <c r="AK18" s="10">
        <f>IF((AI18+AJ18)&gt;0,1,0)</f>
        <v>0</v>
      </c>
    </row>
    <row r="19" spans="1:37" ht="12.75" customHeight="1" x14ac:dyDescent="0.2">
      <c r="A19" s="22" t="s">
        <v>11</v>
      </c>
      <c r="B19" s="21" t="s">
        <v>10</v>
      </c>
      <c r="C19" s="20">
        <f>ROUND(AA19,0)</f>
        <v>0</v>
      </c>
      <c r="D19" s="19">
        <f>ROUND(AB19,0)</f>
        <v>0</v>
      </c>
      <c r="E19" s="18">
        <f>ROUND(AC19,0)</f>
        <v>0</v>
      </c>
      <c r="F19" s="17">
        <f>ROUND(AD19,0)</f>
        <v>0</v>
      </c>
      <c r="G19" s="18">
        <f>ROUND(AE19,0)</f>
        <v>0</v>
      </c>
      <c r="H19" s="17">
        <f>ROUND(AF19,0)</f>
        <v>0</v>
      </c>
      <c r="I19" s="18">
        <f>ROUND(AG19,0)</f>
        <v>0</v>
      </c>
      <c r="J19" s="17">
        <f>ROUND(AH19,0)</f>
        <v>0</v>
      </c>
      <c r="K19" s="12">
        <f>E19+G19+I19</f>
        <v>0</v>
      </c>
      <c r="L19" s="11">
        <f>F19+H19+J19</f>
        <v>0</v>
      </c>
      <c r="M19" s="10">
        <f>IF((K19+L19)&gt;0,1,0)</f>
        <v>0</v>
      </c>
      <c r="AA19" s="16"/>
      <c r="AB19" s="15"/>
      <c r="AC19" s="14"/>
      <c r="AD19" s="13"/>
      <c r="AE19" s="14"/>
      <c r="AF19" s="13"/>
      <c r="AG19" s="14"/>
      <c r="AH19" s="13"/>
      <c r="AI19" s="12">
        <f>AC19+AE19+AG19</f>
        <v>0</v>
      </c>
      <c r="AJ19" s="11">
        <f>AD19+AF19+AH19</f>
        <v>0</v>
      </c>
      <c r="AK19" s="10">
        <f>IF((AI19+AJ19)&gt;0,1,0)</f>
        <v>0</v>
      </c>
    </row>
    <row r="20" spans="1:37" ht="12.75" customHeight="1" x14ac:dyDescent="0.2">
      <c r="A20" s="22" t="s">
        <v>9</v>
      </c>
      <c r="B20" s="21" t="s">
        <v>8</v>
      </c>
      <c r="C20" s="20">
        <f>ROUND(AA20,0)</f>
        <v>0</v>
      </c>
      <c r="D20" s="19">
        <f>ROUND(AB20,0)</f>
        <v>0</v>
      </c>
      <c r="E20" s="18">
        <f>ROUND(AC20,0)</f>
        <v>0</v>
      </c>
      <c r="F20" s="17">
        <f>ROUND(AD20,0)</f>
        <v>0</v>
      </c>
      <c r="G20" s="18">
        <f>ROUND(AE20,0)</f>
        <v>0</v>
      </c>
      <c r="H20" s="17">
        <f>ROUND(AF20,0)</f>
        <v>0</v>
      </c>
      <c r="I20" s="18">
        <f>ROUND(AG20,0)</f>
        <v>0</v>
      </c>
      <c r="J20" s="17">
        <f>ROUND(AH20,0)</f>
        <v>0</v>
      </c>
      <c r="K20" s="12">
        <f>E20+G20+I20</f>
        <v>0</v>
      </c>
      <c r="L20" s="11">
        <f>F20+H20+J20</f>
        <v>0</v>
      </c>
      <c r="M20" s="10">
        <f>IF((K20+L20)&gt;0,1,0)</f>
        <v>0</v>
      </c>
      <c r="AA20" s="16"/>
      <c r="AB20" s="15"/>
      <c r="AC20" s="14"/>
      <c r="AD20" s="13"/>
      <c r="AE20" s="14"/>
      <c r="AF20" s="13"/>
      <c r="AG20" s="14"/>
      <c r="AH20" s="13"/>
      <c r="AI20" s="12">
        <f>AC20+AE20+AG20</f>
        <v>0</v>
      </c>
      <c r="AJ20" s="11">
        <f>AD20+AF20+AH20</f>
        <v>0</v>
      </c>
      <c r="AK20" s="10">
        <f>IF((AI20+AJ20)&gt;0,1,0)</f>
        <v>0</v>
      </c>
    </row>
    <row r="21" spans="1:37" ht="12.75" customHeight="1" x14ac:dyDescent="0.2">
      <c r="A21" s="22" t="s">
        <v>7</v>
      </c>
      <c r="B21" s="21" t="s">
        <v>6</v>
      </c>
      <c r="C21" s="20">
        <f>ROUND(AA21,0)</f>
        <v>0</v>
      </c>
      <c r="D21" s="19">
        <f>ROUND(AB21,0)</f>
        <v>0</v>
      </c>
      <c r="E21" s="18">
        <f>ROUND(AC21,0)</f>
        <v>0</v>
      </c>
      <c r="F21" s="17">
        <f>ROUND(AD21,0)</f>
        <v>0</v>
      </c>
      <c r="G21" s="18">
        <f>ROUND(AE21,0)</f>
        <v>0</v>
      </c>
      <c r="H21" s="17">
        <f>ROUND(AF21,0)</f>
        <v>0</v>
      </c>
      <c r="I21" s="18">
        <f>ROUND(AG21,0)</f>
        <v>0</v>
      </c>
      <c r="J21" s="17">
        <f>ROUND(AH21,0)</f>
        <v>0</v>
      </c>
      <c r="K21" s="12">
        <f>E21+G21+I21</f>
        <v>0</v>
      </c>
      <c r="L21" s="11">
        <f>F21+H21+J21</f>
        <v>0</v>
      </c>
      <c r="M21" s="10">
        <f>IF((K21+L21)&gt;0,1,0)</f>
        <v>0</v>
      </c>
      <c r="AA21" s="16"/>
      <c r="AB21" s="15"/>
      <c r="AC21" s="14"/>
      <c r="AD21" s="13"/>
      <c r="AE21" s="14"/>
      <c r="AF21" s="13"/>
      <c r="AG21" s="14"/>
      <c r="AH21" s="13"/>
      <c r="AI21" s="12">
        <f>AC21+AE21+AG21</f>
        <v>0</v>
      </c>
      <c r="AJ21" s="11">
        <f>AD21+AF21+AH21</f>
        <v>0</v>
      </c>
      <c r="AK21" s="10">
        <f>IF((AI21+AJ21)&gt;0,1,0)</f>
        <v>0</v>
      </c>
    </row>
    <row r="22" spans="1:37" ht="12.75" customHeight="1" thickBot="1" x14ac:dyDescent="0.25">
      <c r="A22" s="22" t="s">
        <v>5</v>
      </c>
      <c r="B22" s="21" t="s">
        <v>4</v>
      </c>
      <c r="C22" s="20">
        <f>ROUND(AA22,0)</f>
        <v>0</v>
      </c>
      <c r="D22" s="19">
        <f>ROUND(AB22,0)</f>
        <v>0</v>
      </c>
      <c r="E22" s="18">
        <f>ROUND(AC22,0)</f>
        <v>0</v>
      </c>
      <c r="F22" s="17">
        <f>ROUND(AD22,0)</f>
        <v>0</v>
      </c>
      <c r="G22" s="18">
        <f>ROUND(AE22,0)</f>
        <v>0</v>
      </c>
      <c r="H22" s="17">
        <f>ROUND(AF22,0)</f>
        <v>0</v>
      </c>
      <c r="I22" s="18">
        <f>ROUND(AG22,0)</f>
        <v>0</v>
      </c>
      <c r="J22" s="17">
        <f>ROUND(AH22,0)</f>
        <v>0</v>
      </c>
      <c r="K22" s="12">
        <f>E22+G22+I22</f>
        <v>0</v>
      </c>
      <c r="L22" s="11">
        <f>F22+H22+J22</f>
        <v>0</v>
      </c>
      <c r="M22" s="10">
        <f>IF((K22+L22)&gt;0,1,0)</f>
        <v>0</v>
      </c>
      <c r="AA22" s="16"/>
      <c r="AB22" s="15"/>
      <c r="AC22" s="14"/>
      <c r="AD22" s="13"/>
      <c r="AE22" s="14"/>
      <c r="AF22" s="13"/>
      <c r="AG22" s="14"/>
      <c r="AH22" s="13"/>
      <c r="AI22" s="12">
        <f>AC22+AE22+AG22</f>
        <v>0</v>
      </c>
      <c r="AJ22" s="11">
        <f>AD22+AF22+AH22</f>
        <v>0</v>
      </c>
      <c r="AK22" s="10">
        <f>IF((AI22+AJ22)&gt;0,1,0)</f>
        <v>0</v>
      </c>
    </row>
    <row r="23" spans="1:37" ht="15.75" customHeight="1" thickTop="1" thickBot="1" x14ac:dyDescent="0.25">
      <c r="A23" s="9" t="s">
        <v>3</v>
      </c>
      <c r="B23" s="8"/>
      <c r="C23" s="6">
        <f>SUM(C6:C22)</f>
        <v>0</v>
      </c>
      <c r="D23" s="7">
        <f>SUM(D6:D22)</f>
        <v>0</v>
      </c>
      <c r="E23" s="6">
        <f>SUM(E6:E22)</f>
        <v>0</v>
      </c>
      <c r="F23" s="7">
        <f>SUM(F6:F22)</f>
        <v>0</v>
      </c>
      <c r="G23" s="6">
        <f>SUM(G6:G22)</f>
        <v>0</v>
      </c>
      <c r="H23" s="7">
        <f>SUM(H6:H22)</f>
        <v>0</v>
      </c>
      <c r="I23" s="6">
        <f>SUM(I6:I22)</f>
        <v>0</v>
      </c>
      <c r="J23" s="7">
        <f>SUM(J6:J22)</f>
        <v>0</v>
      </c>
      <c r="K23" s="6">
        <f>SUM(K6:K22)</f>
        <v>0</v>
      </c>
      <c r="L23" s="5">
        <f>SUM(L6:L22)</f>
        <v>0</v>
      </c>
      <c r="AA23" s="6">
        <f>SUM(AA6:AA22)</f>
        <v>0</v>
      </c>
      <c r="AB23" s="7">
        <f>SUM(AB6:AB22)</f>
        <v>0</v>
      </c>
      <c r="AC23" s="6">
        <f>SUM(AC6:AC22)</f>
        <v>0</v>
      </c>
      <c r="AD23" s="7">
        <f>SUM(AD6:AD22)</f>
        <v>0</v>
      </c>
      <c r="AE23" s="6">
        <f>SUM(AE6:AE22)</f>
        <v>0</v>
      </c>
      <c r="AF23" s="7">
        <f>SUM(AF6:AF22)</f>
        <v>0</v>
      </c>
      <c r="AG23" s="6">
        <f>SUM(AG6:AG22)</f>
        <v>0</v>
      </c>
      <c r="AH23" s="7">
        <f>SUM(AH6:AH22)</f>
        <v>0</v>
      </c>
      <c r="AI23" s="6">
        <f>SUM(AI6:AI22)</f>
        <v>0</v>
      </c>
      <c r="AJ23" s="5">
        <f>SUM(AJ6:AJ22)</f>
        <v>0</v>
      </c>
    </row>
    <row r="24" spans="1:37" ht="18.75" customHeight="1" x14ac:dyDescent="0.2">
      <c r="A24" s="1" t="s">
        <v>2</v>
      </c>
    </row>
    <row r="25" spans="1:37" x14ac:dyDescent="0.2">
      <c r="A25" s="1" t="s">
        <v>1</v>
      </c>
    </row>
    <row r="26" spans="1:37" x14ac:dyDescent="0.2">
      <c r="A26" s="4" t="str">
        <f>"(*) inserire i dati comunicati nella tab.1 (colonna presenti al 31/12/"&amp;L1-1&amp;") della rilevazione dell'anno precedente"</f>
        <v>(*) inserire i dati comunicati nella tab.1 (colonna presenti al 31/12/2024) della rilevazione dell'anno precedente</v>
      </c>
    </row>
    <row r="27" spans="1:37" x14ac:dyDescent="0.2">
      <c r="A27" s="1" t="s">
        <v>0</v>
      </c>
    </row>
    <row r="28" spans="1:37" ht="12.75" x14ac:dyDescent="0.2">
      <c r="D28" s="3"/>
      <c r="AB28" s="3"/>
    </row>
  </sheetData>
  <sheetProtection algorithmName="SHA-512" hashValue="S4qEtEwguo8R+ZcvYqojWWoZxLQyVoQ2VwV6fRdf61KbgjUSC0YMpKcScody/H45/MjSu21Zh9xCwEaCdwUlDg==" saltValue="GVqMaoB7VpdqAbojUJNWsg==" spinCount="100000" sheet="1" formatColumns="0" selectLockedCells="1"/>
  <mergeCells count="5">
    <mergeCell ref="AA3:AJ3"/>
    <mergeCell ref="C3:L3"/>
    <mergeCell ref="A4:A5"/>
    <mergeCell ref="B4:B5"/>
    <mergeCell ref="G2:L2"/>
  </mergeCells>
  <conditionalFormatting sqref="A6:L22">
    <cfRule type="expression" dxfId="18" priority="1" stopIfTrue="1">
      <formula>$M6&gt;0</formula>
    </cfRule>
  </conditionalFormatting>
  <conditionalFormatting sqref="AA6:AJ22">
    <cfRule type="expression" dxfId="17" priority="2" stopIfTrue="1">
      <formula>$M6&gt;0</formula>
    </cfRule>
  </conditionalFormatting>
  <dataValidations count="1">
    <dataValidation type="whole" allowBlank="1" showInputMessage="1" showErrorMessage="1" errorTitle="ERRORE NEL DATO IMMESSO" error="INSERIRE SOLO NUMERI INTERI" sqref="AC6:AH22 E6:J22">
      <formula1>0</formula1>
      <formula2>999999999999</formula2>
    </dataValidation>
  </dataValidations>
  <printOptions horizontalCentered="1" verticalCentered="1"/>
  <pageMargins left="0" right="0" top="0.17" bottom="0.16" header="0.18" footer="0.2"/>
  <pageSetup paperSize="9" scale="75" orientation="landscape" horizontalDpi="300" vertic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6"/>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6.6640625" style="454" customWidth="1"/>
    <col min="2" max="2" width="8.1640625" style="484" bestFit="1" customWidth="1"/>
    <col min="3" max="4" width="6.6640625" style="454" customWidth="1"/>
    <col min="5" max="24" width="8" style="454" customWidth="1"/>
    <col min="25" max="26" width="6.5" style="454" customWidth="1"/>
    <col min="27" max="28" width="8.1640625" style="454" customWidth="1"/>
    <col min="29" max="29" width="10.6640625" style="454" hidden="1" customWidth="1"/>
    <col min="30" max="16384" width="10.6640625" style="454"/>
  </cols>
  <sheetData>
    <row r="1" spans="1:29" s="1" customFormat="1" ht="43.5" customHeight="1" x14ac:dyDescent="0.2">
      <c r="A1" s="330" t="str">
        <f>'t1'!A1</f>
        <v>REGIONI ED AUTONOMIE LOCALI - anno 2025</v>
      </c>
      <c r="B1" s="330"/>
      <c r="C1" s="330"/>
      <c r="D1" s="330"/>
      <c r="E1" s="330"/>
      <c r="F1" s="330"/>
      <c r="G1" s="330"/>
      <c r="H1" s="330"/>
      <c r="I1" s="330"/>
      <c r="J1" s="330"/>
      <c r="K1" s="330"/>
      <c r="L1" s="330"/>
      <c r="M1" s="330"/>
      <c r="N1" s="330"/>
      <c r="O1" s="330"/>
      <c r="P1" s="330"/>
      <c r="Q1" s="330"/>
      <c r="R1" s="330"/>
      <c r="S1" s="330"/>
      <c r="T1" s="330"/>
      <c r="U1" s="330"/>
      <c r="V1" s="330"/>
      <c r="W1" s="330"/>
      <c r="X1" s="330"/>
      <c r="Y1" s="330"/>
      <c r="AB1" s="51"/>
    </row>
    <row r="2" spans="1:29" ht="30" customHeight="1" thickBot="1" x14ac:dyDescent="0.25">
      <c r="A2" s="518"/>
      <c r="S2" s="329"/>
      <c r="T2" s="329"/>
      <c r="U2" s="329"/>
      <c r="V2" s="329"/>
      <c r="W2" s="329"/>
      <c r="X2" s="329"/>
      <c r="Y2" s="329"/>
      <c r="Z2" s="329"/>
      <c r="AA2" s="329"/>
      <c r="AB2" s="329"/>
    </row>
    <row r="3" spans="1:29" ht="16.5" customHeight="1" thickBot="1" x14ac:dyDescent="0.25">
      <c r="A3" s="517"/>
      <c r="B3" s="516"/>
      <c r="C3" s="515" t="s">
        <v>180</v>
      </c>
      <c r="D3" s="514"/>
      <c r="E3" s="514"/>
      <c r="F3" s="514"/>
      <c r="G3" s="514"/>
      <c r="H3" s="514"/>
      <c r="I3" s="514"/>
      <c r="J3" s="514"/>
      <c r="K3" s="514"/>
      <c r="L3" s="514"/>
      <c r="M3" s="514"/>
      <c r="N3" s="514"/>
      <c r="O3" s="514"/>
      <c r="P3" s="514"/>
      <c r="Q3" s="514"/>
      <c r="R3" s="514"/>
      <c r="S3" s="514"/>
      <c r="T3" s="514"/>
      <c r="U3" s="514"/>
      <c r="V3" s="514"/>
      <c r="W3" s="514"/>
      <c r="X3" s="513"/>
      <c r="Y3" s="514"/>
      <c r="Z3" s="513"/>
      <c r="AA3" s="514"/>
      <c r="AB3" s="513"/>
    </row>
    <row r="4" spans="1:29" ht="16.5" customHeight="1" thickTop="1" x14ac:dyDescent="0.2">
      <c r="A4" s="512" t="s">
        <v>179</v>
      </c>
      <c r="B4" s="511" t="s">
        <v>43</v>
      </c>
      <c r="C4" s="507" t="s">
        <v>178</v>
      </c>
      <c r="D4" s="508"/>
      <c r="E4" s="510" t="s">
        <v>177</v>
      </c>
      <c r="F4" s="509"/>
      <c r="G4" s="507" t="s">
        <v>176</v>
      </c>
      <c r="H4" s="508"/>
      <c r="I4" s="507" t="s">
        <v>175</v>
      </c>
      <c r="J4" s="508"/>
      <c r="K4" s="507" t="s">
        <v>174</v>
      </c>
      <c r="L4" s="508"/>
      <c r="M4" s="507" t="s">
        <v>173</v>
      </c>
      <c r="N4" s="508"/>
      <c r="O4" s="507" t="s">
        <v>172</v>
      </c>
      <c r="P4" s="508"/>
      <c r="Q4" s="507" t="s">
        <v>171</v>
      </c>
      <c r="R4" s="508"/>
      <c r="S4" s="507" t="s">
        <v>170</v>
      </c>
      <c r="T4" s="508"/>
      <c r="U4" s="507" t="s">
        <v>169</v>
      </c>
      <c r="V4" s="508"/>
      <c r="W4" s="507" t="s">
        <v>168</v>
      </c>
      <c r="X4" s="508"/>
      <c r="Y4" s="507" t="s">
        <v>167</v>
      </c>
      <c r="Z4" s="506"/>
      <c r="AA4" s="507" t="s">
        <v>3</v>
      </c>
      <c r="AB4" s="506"/>
    </row>
    <row r="5" spans="1:29" ht="12" thickBot="1" x14ac:dyDescent="0.25">
      <c r="A5" s="308" t="s">
        <v>104</v>
      </c>
      <c r="B5" s="505"/>
      <c r="C5" s="503" t="s">
        <v>95</v>
      </c>
      <c r="D5" s="504" t="s">
        <v>94</v>
      </c>
      <c r="E5" s="503" t="s">
        <v>95</v>
      </c>
      <c r="F5" s="504" t="s">
        <v>94</v>
      </c>
      <c r="G5" s="503" t="s">
        <v>95</v>
      </c>
      <c r="H5" s="504" t="s">
        <v>94</v>
      </c>
      <c r="I5" s="503" t="s">
        <v>95</v>
      </c>
      <c r="J5" s="504" t="s">
        <v>94</v>
      </c>
      <c r="K5" s="503" t="s">
        <v>95</v>
      </c>
      <c r="L5" s="504" t="s">
        <v>94</v>
      </c>
      <c r="M5" s="503" t="s">
        <v>95</v>
      </c>
      <c r="N5" s="504" t="s">
        <v>94</v>
      </c>
      <c r="O5" s="503" t="s">
        <v>95</v>
      </c>
      <c r="P5" s="504" t="s">
        <v>94</v>
      </c>
      <c r="Q5" s="503" t="s">
        <v>95</v>
      </c>
      <c r="R5" s="504" t="s">
        <v>94</v>
      </c>
      <c r="S5" s="503" t="s">
        <v>95</v>
      </c>
      <c r="T5" s="504" t="s">
        <v>94</v>
      </c>
      <c r="U5" s="503" t="s">
        <v>95</v>
      </c>
      <c r="V5" s="504" t="s">
        <v>94</v>
      </c>
      <c r="W5" s="503" t="s">
        <v>95</v>
      </c>
      <c r="X5" s="502" t="s">
        <v>94</v>
      </c>
      <c r="Y5" s="503" t="s">
        <v>95</v>
      </c>
      <c r="Z5" s="502" t="s">
        <v>94</v>
      </c>
      <c r="AA5" s="503" t="s">
        <v>95</v>
      </c>
      <c r="AB5" s="502" t="s">
        <v>94</v>
      </c>
    </row>
    <row r="6" spans="1:29" ht="13.5" customHeight="1" thickTop="1" x14ac:dyDescent="0.2">
      <c r="A6" s="22" t="str">
        <f>'t1'!A6</f>
        <v>SEGRETARIO A</v>
      </c>
      <c r="B6" s="393" t="str">
        <f>'t1'!B6</f>
        <v>0D0102</v>
      </c>
      <c r="C6" s="501"/>
      <c r="D6" s="500"/>
      <c r="E6" s="499"/>
      <c r="F6" s="495"/>
      <c r="G6" s="497"/>
      <c r="H6" s="495"/>
      <c r="I6" s="497"/>
      <c r="J6" s="495"/>
      <c r="K6" s="497"/>
      <c r="L6" s="495"/>
      <c r="M6" s="497"/>
      <c r="N6" s="495"/>
      <c r="O6" s="499"/>
      <c r="P6" s="498"/>
      <c r="Q6" s="497"/>
      <c r="R6" s="495"/>
      <c r="S6" s="497"/>
      <c r="T6" s="495"/>
      <c r="U6" s="497"/>
      <c r="V6" s="495"/>
      <c r="W6" s="496"/>
      <c r="X6" s="495"/>
      <c r="Y6" s="496"/>
      <c r="Z6" s="495"/>
      <c r="AA6" s="494">
        <f>SUM(C6,E6,G6,I6,K6,M6,O6,Q6,S6,U6,W6,Y6)</f>
        <v>0</v>
      </c>
      <c r="AB6" s="493">
        <f>SUM(D6,F6,H6,J6,L6,N6,P6,R6,T6,V6,X6,Z6)</f>
        <v>0</v>
      </c>
      <c r="AC6" s="492">
        <f>'t1'!M6</f>
        <v>0</v>
      </c>
    </row>
    <row r="7" spans="1:29" ht="14.1" customHeight="1" x14ac:dyDescent="0.2">
      <c r="A7" s="22" t="str">
        <f>'t1'!A7</f>
        <v>SEGRETARIO B</v>
      </c>
      <c r="B7" s="393" t="str">
        <f>'t1'!B7</f>
        <v>0D0103</v>
      </c>
      <c r="C7" s="501"/>
      <c r="D7" s="500"/>
      <c r="E7" s="499"/>
      <c r="F7" s="495"/>
      <c r="G7" s="497"/>
      <c r="H7" s="495"/>
      <c r="I7" s="497"/>
      <c r="J7" s="495"/>
      <c r="K7" s="497"/>
      <c r="L7" s="495"/>
      <c r="M7" s="497"/>
      <c r="N7" s="495"/>
      <c r="O7" s="499"/>
      <c r="P7" s="498"/>
      <c r="Q7" s="497"/>
      <c r="R7" s="495"/>
      <c r="S7" s="497"/>
      <c r="T7" s="495"/>
      <c r="U7" s="497"/>
      <c r="V7" s="495"/>
      <c r="W7" s="496"/>
      <c r="X7" s="495"/>
      <c r="Y7" s="496"/>
      <c r="Z7" s="495"/>
      <c r="AA7" s="494">
        <f>SUM(C7,E7,G7,I7,K7,M7,O7,Q7,S7,U7,W7,Y7)</f>
        <v>0</v>
      </c>
      <c r="AB7" s="493">
        <f>SUM(D7,F7,H7,J7,L7,N7,P7,R7,T7,V7,X7,Z7)</f>
        <v>0</v>
      </c>
      <c r="AC7" s="492">
        <f>'t1'!M7</f>
        <v>0</v>
      </c>
    </row>
    <row r="8" spans="1:29" ht="14.1" customHeight="1" x14ac:dyDescent="0.2">
      <c r="A8" s="22" t="str">
        <f>'t1'!A8</f>
        <v>SEGRETARIO C</v>
      </c>
      <c r="B8" s="393" t="str">
        <f>'t1'!B8</f>
        <v>0D0485</v>
      </c>
      <c r="C8" s="501"/>
      <c r="D8" s="500"/>
      <c r="E8" s="499"/>
      <c r="F8" s="495"/>
      <c r="G8" s="497"/>
      <c r="H8" s="495"/>
      <c r="I8" s="497"/>
      <c r="J8" s="495"/>
      <c r="K8" s="497"/>
      <c r="L8" s="495"/>
      <c r="M8" s="497"/>
      <c r="N8" s="495"/>
      <c r="O8" s="499"/>
      <c r="P8" s="498"/>
      <c r="Q8" s="497"/>
      <c r="R8" s="495"/>
      <c r="S8" s="497"/>
      <c r="T8" s="495"/>
      <c r="U8" s="497"/>
      <c r="V8" s="495"/>
      <c r="W8" s="496"/>
      <c r="X8" s="495"/>
      <c r="Y8" s="496"/>
      <c r="Z8" s="495"/>
      <c r="AA8" s="494">
        <f>SUM(C8,E8,G8,I8,K8,M8,O8,Q8,S8,U8,W8,Y8)</f>
        <v>0</v>
      </c>
      <c r="AB8" s="493">
        <f>SUM(D8,F8,H8,J8,L8,N8,P8,R8,T8,V8,X8,Z8)</f>
        <v>0</v>
      </c>
      <c r="AC8" s="492">
        <f>'t1'!M8</f>
        <v>0</v>
      </c>
    </row>
    <row r="9" spans="1:29" ht="14.1" customHeight="1" x14ac:dyDescent="0.2">
      <c r="A9" s="22" t="str">
        <f>'t1'!A9</f>
        <v>DIRETTORE  GENERALE</v>
      </c>
      <c r="B9" s="393" t="str">
        <f>'t1'!B9</f>
        <v>0D0097</v>
      </c>
      <c r="C9" s="501"/>
      <c r="D9" s="500"/>
      <c r="E9" s="499"/>
      <c r="F9" s="495"/>
      <c r="G9" s="497"/>
      <c r="H9" s="495"/>
      <c r="I9" s="497"/>
      <c r="J9" s="495"/>
      <c r="K9" s="497"/>
      <c r="L9" s="495"/>
      <c r="M9" s="497"/>
      <c r="N9" s="495"/>
      <c r="O9" s="499"/>
      <c r="P9" s="498"/>
      <c r="Q9" s="497"/>
      <c r="R9" s="495"/>
      <c r="S9" s="497"/>
      <c r="T9" s="495"/>
      <c r="U9" s="497"/>
      <c r="V9" s="495"/>
      <c r="W9" s="496"/>
      <c r="X9" s="495"/>
      <c r="Y9" s="496"/>
      <c r="Z9" s="495"/>
      <c r="AA9" s="494">
        <f>SUM(C9,E9,G9,I9,K9,M9,O9,Q9,S9,U9,W9,Y9)</f>
        <v>0</v>
      </c>
      <c r="AB9" s="493">
        <f>SUM(D9,F9,H9,J9,L9,N9,P9,R9,T9,V9,X9,Z9)</f>
        <v>0</v>
      </c>
      <c r="AC9" s="492">
        <f>'t1'!M9</f>
        <v>0</v>
      </c>
    </row>
    <row r="10" spans="1:29" ht="14.1" customHeight="1" x14ac:dyDescent="0.2">
      <c r="A10" s="22" t="str">
        <f>'t1'!A10</f>
        <v>ALTE SPECIALIZZ. FUORI D.O.</v>
      </c>
      <c r="B10" s="393" t="str">
        <f>'t1'!B10</f>
        <v>0D0095</v>
      </c>
      <c r="C10" s="501"/>
      <c r="D10" s="500"/>
      <c r="E10" s="499"/>
      <c r="F10" s="495"/>
      <c r="G10" s="497"/>
      <c r="H10" s="495"/>
      <c r="I10" s="497"/>
      <c r="J10" s="495"/>
      <c r="K10" s="497"/>
      <c r="L10" s="495"/>
      <c r="M10" s="497"/>
      <c r="N10" s="495"/>
      <c r="O10" s="499"/>
      <c r="P10" s="498"/>
      <c r="Q10" s="497"/>
      <c r="R10" s="495"/>
      <c r="S10" s="497"/>
      <c r="T10" s="495"/>
      <c r="U10" s="497"/>
      <c r="V10" s="495"/>
      <c r="W10" s="496"/>
      <c r="X10" s="495"/>
      <c r="Y10" s="496"/>
      <c r="Z10" s="495"/>
      <c r="AA10" s="494">
        <f>SUM(C10,E10,G10,I10,K10,M10,O10,Q10,S10,U10,W10,Y10)</f>
        <v>0</v>
      </c>
      <c r="AB10" s="493">
        <f>SUM(D10,F10,H10,J10,L10,N10,P10,R10,T10,V10,X10,Z10)</f>
        <v>0</v>
      </c>
      <c r="AC10" s="492">
        <f>'t1'!M10</f>
        <v>0</v>
      </c>
    </row>
    <row r="11" spans="1:29" ht="14.1" customHeight="1" x14ac:dyDescent="0.2">
      <c r="A11" s="22" t="str">
        <f>'t1'!A11</f>
        <v>DIRIGENTE A TEMPO DETERMINATO FUORI D.O.</v>
      </c>
      <c r="B11" s="393" t="str">
        <f>'t1'!B11</f>
        <v>0D0098</v>
      </c>
      <c r="C11" s="501"/>
      <c r="D11" s="500"/>
      <c r="E11" s="499"/>
      <c r="F11" s="495"/>
      <c r="G11" s="497"/>
      <c r="H11" s="495"/>
      <c r="I11" s="497"/>
      <c r="J11" s="495"/>
      <c r="K11" s="497"/>
      <c r="L11" s="495"/>
      <c r="M11" s="497"/>
      <c r="N11" s="495"/>
      <c r="O11" s="499"/>
      <c r="P11" s="498"/>
      <c r="Q11" s="497"/>
      <c r="R11" s="495"/>
      <c r="S11" s="497"/>
      <c r="T11" s="495"/>
      <c r="U11" s="497"/>
      <c r="V11" s="495"/>
      <c r="W11" s="496"/>
      <c r="X11" s="495"/>
      <c r="Y11" s="496"/>
      <c r="Z11" s="495"/>
      <c r="AA11" s="494">
        <f>SUM(C11,E11,G11,I11,K11,M11,O11,Q11,S11,U11,W11,Y11)</f>
        <v>0</v>
      </c>
      <c r="AB11" s="493">
        <f>SUM(D11,F11,H11,J11,L11,N11,P11,R11,T11,V11,X11,Z11)</f>
        <v>0</v>
      </c>
      <c r="AC11" s="492">
        <f>'t1'!M11</f>
        <v>0</v>
      </c>
    </row>
    <row r="12" spans="1:29" ht="14.1" customHeight="1" x14ac:dyDescent="0.2">
      <c r="A12" s="22" t="str">
        <f>'t1'!A12</f>
        <v>SEGRETARIO GENERALE CCIAA</v>
      </c>
      <c r="B12" s="393" t="str">
        <f>'t1'!B12</f>
        <v>0D0104</v>
      </c>
      <c r="C12" s="501"/>
      <c r="D12" s="500"/>
      <c r="E12" s="499"/>
      <c r="F12" s="495"/>
      <c r="G12" s="497"/>
      <c r="H12" s="495"/>
      <c r="I12" s="497"/>
      <c r="J12" s="495"/>
      <c r="K12" s="497"/>
      <c r="L12" s="495"/>
      <c r="M12" s="497"/>
      <c r="N12" s="495"/>
      <c r="O12" s="499"/>
      <c r="P12" s="498"/>
      <c r="Q12" s="497"/>
      <c r="R12" s="495"/>
      <c r="S12" s="497"/>
      <c r="T12" s="495"/>
      <c r="U12" s="497"/>
      <c r="V12" s="495"/>
      <c r="W12" s="496"/>
      <c r="X12" s="495"/>
      <c r="Y12" s="496"/>
      <c r="Z12" s="495"/>
      <c r="AA12" s="494">
        <f>SUM(C12,E12,G12,I12,K12,M12,O12,Q12,S12,U12,W12,Y12)</f>
        <v>0</v>
      </c>
      <c r="AB12" s="493">
        <f>SUM(D12,F12,H12,J12,L12,N12,P12,R12,T12,V12,X12,Z12)</f>
        <v>0</v>
      </c>
      <c r="AC12" s="492">
        <f>'t1'!M12</f>
        <v>0</v>
      </c>
    </row>
    <row r="13" spans="1:29" ht="14.1" customHeight="1" x14ac:dyDescent="0.2">
      <c r="A13" s="22" t="str">
        <f>'t1'!A13</f>
        <v>DIRIGENTE A TEMPO INDETERMINATO</v>
      </c>
      <c r="B13" s="393" t="str">
        <f>'t1'!B13</f>
        <v>0D0164</v>
      </c>
      <c r="C13" s="501"/>
      <c r="D13" s="500"/>
      <c r="E13" s="499"/>
      <c r="F13" s="495"/>
      <c r="G13" s="497"/>
      <c r="H13" s="495"/>
      <c r="I13" s="497"/>
      <c r="J13" s="495"/>
      <c r="K13" s="497"/>
      <c r="L13" s="495"/>
      <c r="M13" s="497"/>
      <c r="N13" s="495"/>
      <c r="O13" s="499"/>
      <c r="P13" s="498"/>
      <c r="Q13" s="497"/>
      <c r="R13" s="495"/>
      <c r="S13" s="497"/>
      <c r="T13" s="495"/>
      <c r="U13" s="497"/>
      <c r="V13" s="495"/>
      <c r="W13" s="496"/>
      <c r="X13" s="495"/>
      <c r="Y13" s="496"/>
      <c r="Z13" s="495"/>
      <c r="AA13" s="494">
        <f>SUM(C13,E13,G13,I13,K13,M13,O13,Q13,S13,U13,W13,Y13)</f>
        <v>0</v>
      </c>
      <c r="AB13" s="493">
        <f>SUM(D13,F13,H13,J13,L13,N13,P13,R13,T13,V13,X13,Z13)</f>
        <v>0</v>
      </c>
      <c r="AC13" s="492">
        <f>'t1'!M13</f>
        <v>0</v>
      </c>
    </row>
    <row r="14" spans="1:29" ht="14.1" customHeight="1" x14ac:dyDescent="0.2">
      <c r="A14" s="22" t="str">
        <f>'t1'!A14</f>
        <v>DIRIGENTE A TEMPO DETERMINATO IN D.O.</v>
      </c>
      <c r="B14" s="393" t="str">
        <f>'t1'!B14</f>
        <v>0D0165</v>
      </c>
      <c r="C14" s="501"/>
      <c r="D14" s="500"/>
      <c r="E14" s="499"/>
      <c r="F14" s="495"/>
      <c r="G14" s="497"/>
      <c r="H14" s="495"/>
      <c r="I14" s="497"/>
      <c r="J14" s="495"/>
      <c r="K14" s="497"/>
      <c r="L14" s="495"/>
      <c r="M14" s="497"/>
      <c r="N14" s="495"/>
      <c r="O14" s="499"/>
      <c r="P14" s="498"/>
      <c r="Q14" s="497"/>
      <c r="R14" s="495"/>
      <c r="S14" s="497"/>
      <c r="T14" s="495"/>
      <c r="U14" s="497"/>
      <c r="V14" s="495"/>
      <c r="W14" s="496"/>
      <c r="X14" s="495"/>
      <c r="Y14" s="496"/>
      <c r="Z14" s="495"/>
      <c r="AA14" s="494">
        <f>SUM(C14,E14,G14,I14,K14,M14,O14,Q14,S14,U14,W14,Y14)</f>
        <v>0</v>
      </c>
      <c r="AB14" s="493">
        <f>SUM(D14,F14,H14,J14,L14,N14,P14,R14,T14,V14,X14,Z14)</f>
        <v>0</v>
      </c>
      <c r="AC14" s="492">
        <f>'t1'!M14</f>
        <v>0</v>
      </c>
    </row>
    <row r="15" spans="1:29" ht="14.1" customHeight="1" x14ac:dyDescent="0.2">
      <c r="A15" s="22" t="str">
        <f>'t1'!A15</f>
        <v xml:space="preserve">ALTE SPECIALIZZ. IN D.O. </v>
      </c>
      <c r="B15" s="393" t="str">
        <f>'t1'!B15</f>
        <v>0D0I95</v>
      </c>
      <c r="C15" s="501"/>
      <c r="D15" s="500"/>
      <c r="E15" s="499"/>
      <c r="F15" s="495"/>
      <c r="G15" s="497"/>
      <c r="H15" s="495"/>
      <c r="I15" s="497"/>
      <c r="J15" s="495"/>
      <c r="K15" s="497"/>
      <c r="L15" s="495"/>
      <c r="M15" s="497"/>
      <c r="N15" s="495"/>
      <c r="O15" s="499"/>
      <c r="P15" s="498"/>
      <c r="Q15" s="497"/>
      <c r="R15" s="495"/>
      <c r="S15" s="497"/>
      <c r="T15" s="495"/>
      <c r="U15" s="497"/>
      <c r="V15" s="495"/>
      <c r="W15" s="496"/>
      <c r="X15" s="495"/>
      <c r="Y15" s="496"/>
      <c r="Z15" s="495"/>
      <c r="AA15" s="494">
        <f>SUM(C15,E15,G15,I15,K15,M15,O15,Q15,S15,U15,W15,Y15)</f>
        <v>0</v>
      </c>
      <c r="AB15" s="493">
        <f>SUM(D15,F15,H15,J15,L15,N15,P15,R15,T15,V15,X15,Z15)</f>
        <v>0</v>
      </c>
      <c r="AC15" s="492">
        <f>'t1'!M15</f>
        <v>0</v>
      </c>
    </row>
    <row r="16" spans="1:29" ht="14.1" customHeight="1" x14ac:dyDescent="0.2">
      <c r="A16" s="22" t="str">
        <f>'t1'!A16</f>
        <v>RESPONSABILE DEI SERVIZI O DEGLI UFFICI IN D.O</v>
      </c>
      <c r="B16" s="393" t="str">
        <f>'t1'!B16</f>
        <v>0D0I96</v>
      </c>
      <c r="C16" s="501"/>
      <c r="D16" s="500"/>
      <c r="E16" s="499"/>
      <c r="F16" s="495"/>
      <c r="G16" s="497"/>
      <c r="H16" s="495"/>
      <c r="I16" s="497"/>
      <c r="J16" s="495"/>
      <c r="K16" s="497"/>
      <c r="L16" s="495"/>
      <c r="M16" s="497"/>
      <c r="N16" s="495"/>
      <c r="O16" s="499"/>
      <c r="P16" s="498"/>
      <c r="Q16" s="497"/>
      <c r="R16" s="495"/>
      <c r="S16" s="497"/>
      <c r="T16" s="495"/>
      <c r="U16" s="497"/>
      <c r="V16" s="495"/>
      <c r="W16" s="496"/>
      <c r="X16" s="495"/>
      <c r="Y16" s="496"/>
      <c r="Z16" s="495"/>
      <c r="AA16" s="494">
        <f>SUM(C16,E16,G16,I16,K16,M16,O16,Q16,S16,U16,W16,Y16)</f>
        <v>0</v>
      </c>
      <c r="AB16" s="493">
        <f>SUM(D16,F16,H16,J16,L16,N16,P16,R16,T16,V16,X16,Z16)</f>
        <v>0</v>
      </c>
      <c r="AC16" s="492">
        <f>'t1'!M16</f>
        <v>0</v>
      </c>
    </row>
    <row r="17" spans="1:29" ht="14.1" customHeight="1" x14ac:dyDescent="0.2">
      <c r="A17" s="22" t="str">
        <f>'t1'!A17</f>
        <v>FUNZIONARI ED ELEVATA QUALIFICAZIONE</v>
      </c>
      <c r="B17" s="393" t="str">
        <f>'t1'!B17</f>
        <v>0FZEQF</v>
      </c>
      <c r="C17" s="497"/>
      <c r="D17" s="495"/>
      <c r="E17" s="499"/>
      <c r="F17" s="495"/>
      <c r="G17" s="497"/>
      <c r="H17" s="495"/>
      <c r="I17" s="497"/>
      <c r="J17" s="495"/>
      <c r="K17" s="497"/>
      <c r="L17" s="495"/>
      <c r="M17" s="497"/>
      <c r="N17" s="495"/>
      <c r="O17" s="499"/>
      <c r="P17" s="498"/>
      <c r="Q17" s="497"/>
      <c r="R17" s="495"/>
      <c r="S17" s="497"/>
      <c r="T17" s="495"/>
      <c r="U17" s="497"/>
      <c r="V17" s="495"/>
      <c r="W17" s="496"/>
      <c r="X17" s="495"/>
      <c r="Y17" s="496"/>
      <c r="Z17" s="495"/>
      <c r="AA17" s="494">
        <f>SUM(C17,E17,G17,I17,K17,M17,O17,Q17,S17,U17,W17,Y17)</f>
        <v>0</v>
      </c>
      <c r="AB17" s="493">
        <f>SUM(D17,F17,H17,J17,L17,N17,P17,R17,T17,V17,X17,Z17)</f>
        <v>0</v>
      </c>
      <c r="AC17" s="492">
        <f>'t1'!M17</f>
        <v>0</v>
      </c>
    </row>
    <row r="18" spans="1:29" ht="14.1" customHeight="1" x14ac:dyDescent="0.2">
      <c r="A18" s="22" t="str">
        <f>'t1'!A18</f>
        <v>ISTRUTTORI</v>
      </c>
      <c r="B18" s="393" t="str">
        <f>'t1'!B18</f>
        <v>0IR000</v>
      </c>
      <c r="C18" s="497"/>
      <c r="D18" s="495"/>
      <c r="E18" s="499"/>
      <c r="F18" s="495"/>
      <c r="G18" s="497"/>
      <c r="H18" s="495"/>
      <c r="I18" s="497"/>
      <c r="J18" s="495"/>
      <c r="K18" s="497"/>
      <c r="L18" s="495"/>
      <c r="M18" s="497"/>
      <c r="N18" s="495"/>
      <c r="O18" s="499"/>
      <c r="P18" s="498"/>
      <c r="Q18" s="497"/>
      <c r="R18" s="495"/>
      <c r="S18" s="497"/>
      <c r="T18" s="495"/>
      <c r="U18" s="497"/>
      <c r="V18" s="495"/>
      <c r="W18" s="496"/>
      <c r="X18" s="495"/>
      <c r="Y18" s="496"/>
      <c r="Z18" s="495"/>
      <c r="AA18" s="494">
        <f>SUM(C18,E18,G18,I18,K18,M18,O18,Q18,S18,U18,W18,Y18)</f>
        <v>0</v>
      </c>
      <c r="AB18" s="493">
        <f>SUM(D18,F18,H18,J18,L18,N18,P18,R18,T18,V18,X18,Z18)</f>
        <v>0</v>
      </c>
      <c r="AC18" s="492">
        <f>'t1'!M18</f>
        <v>0</v>
      </c>
    </row>
    <row r="19" spans="1:29" ht="14.1" customHeight="1" x14ac:dyDescent="0.2">
      <c r="A19" s="22" t="str">
        <f>'t1'!A19</f>
        <v>OPERATORI ESPERTI</v>
      </c>
      <c r="B19" s="393" t="str">
        <f>'t1'!B19</f>
        <v>0OEESP</v>
      </c>
      <c r="C19" s="497"/>
      <c r="D19" s="495"/>
      <c r="E19" s="499"/>
      <c r="F19" s="495"/>
      <c r="G19" s="497"/>
      <c r="H19" s="495"/>
      <c r="I19" s="497"/>
      <c r="J19" s="495"/>
      <c r="K19" s="497"/>
      <c r="L19" s="495"/>
      <c r="M19" s="497"/>
      <c r="N19" s="495"/>
      <c r="O19" s="499"/>
      <c r="P19" s="498"/>
      <c r="Q19" s="497"/>
      <c r="R19" s="495"/>
      <c r="S19" s="497"/>
      <c r="T19" s="495"/>
      <c r="U19" s="497"/>
      <c r="V19" s="495"/>
      <c r="W19" s="496"/>
      <c r="X19" s="495"/>
      <c r="Y19" s="496"/>
      <c r="Z19" s="495"/>
      <c r="AA19" s="494">
        <f>SUM(C19,E19,G19,I19,K19,M19,O19,Q19,S19,U19,W19,Y19)</f>
        <v>0</v>
      </c>
      <c r="AB19" s="493">
        <f>SUM(D19,F19,H19,J19,L19,N19,P19,R19,T19,V19,X19,Z19)</f>
        <v>0</v>
      </c>
      <c r="AC19" s="492">
        <f>'t1'!M19</f>
        <v>0</v>
      </c>
    </row>
    <row r="20" spans="1:29" ht="14.1" customHeight="1" x14ac:dyDescent="0.2">
      <c r="A20" s="22" t="str">
        <f>'t1'!A20</f>
        <v>OPERATORI</v>
      </c>
      <c r="B20" s="393" t="str">
        <f>'t1'!B20</f>
        <v>0OP000</v>
      </c>
      <c r="C20" s="497"/>
      <c r="D20" s="495"/>
      <c r="E20" s="499"/>
      <c r="F20" s="495"/>
      <c r="G20" s="497"/>
      <c r="H20" s="495"/>
      <c r="I20" s="497"/>
      <c r="J20" s="495"/>
      <c r="K20" s="497"/>
      <c r="L20" s="495"/>
      <c r="M20" s="497"/>
      <c r="N20" s="495"/>
      <c r="O20" s="499"/>
      <c r="P20" s="498"/>
      <c r="Q20" s="497"/>
      <c r="R20" s="495"/>
      <c r="S20" s="497"/>
      <c r="T20" s="495"/>
      <c r="U20" s="497"/>
      <c r="V20" s="495"/>
      <c r="W20" s="496"/>
      <c r="X20" s="495"/>
      <c r="Y20" s="496"/>
      <c r="Z20" s="495"/>
      <c r="AA20" s="494">
        <f>SUM(C20,E20,G20,I20,K20,M20,O20,Q20,S20,U20,W20,Y20)</f>
        <v>0</v>
      </c>
      <c r="AB20" s="493">
        <f>SUM(D20,F20,H20,J20,L20,N20,P20,R20,T20,V20,X20,Z20)</f>
        <v>0</v>
      </c>
      <c r="AC20" s="492">
        <f>'t1'!M20</f>
        <v>0</v>
      </c>
    </row>
    <row r="21" spans="1:29" ht="14.1" customHeight="1" x14ac:dyDescent="0.2">
      <c r="A21" s="22" t="str">
        <f>'t1'!A21</f>
        <v>CONTRATTISTI</v>
      </c>
      <c r="B21" s="393" t="str">
        <f>'t1'!B21</f>
        <v>000061</v>
      </c>
      <c r="C21" s="497"/>
      <c r="D21" s="495"/>
      <c r="E21" s="499"/>
      <c r="F21" s="495"/>
      <c r="G21" s="497"/>
      <c r="H21" s="495"/>
      <c r="I21" s="497"/>
      <c r="J21" s="495"/>
      <c r="K21" s="497"/>
      <c r="L21" s="495"/>
      <c r="M21" s="497"/>
      <c r="N21" s="495"/>
      <c r="O21" s="499"/>
      <c r="P21" s="498"/>
      <c r="Q21" s="497"/>
      <c r="R21" s="495"/>
      <c r="S21" s="497"/>
      <c r="T21" s="495"/>
      <c r="U21" s="497"/>
      <c r="V21" s="495"/>
      <c r="W21" s="496"/>
      <c r="X21" s="495"/>
      <c r="Y21" s="496"/>
      <c r="Z21" s="495"/>
      <c r="AA21" s="494">
        <f>SUM(C21,E21,G21,I21,K21,M21,O21,Q21,S21,U21,W21,Y21)</f>
        <v>0</v>
      </c>
      <c r="AB21" s="493">
        <f>SUM(D21,F21,H21,J21,L21,N21,P21,R21,T21,V21,X21,Z21)</f>
        <v>0</v>
      </c>
      <c r="AC21" s="492">
        <f>'t1'!M21</f>
        <v>0</v>
      </c>
    </row>
    <row r="22" spans="1:29" ht="14.1" customHeight="1" thickBot="1" x14ac:dyDescent="0.25">
      <c r="A22" s="22" t="str">
        <f>'t1'!A22</f>
        <v>COLLABORATORE A T.D. ART. 90 TUEL</v>
      </c>
      <c r="B22" s="393" t="str">
        <f>'t1'!B22</f>
        <v>000096</v>
      </c>
      <c r="C22" s="497"/>
      <c r="D22" s="495"/>
      <c r="E22" s="499"/>
      <c r="F22" s="495"/>
      <c r="G22" s="497"/>
      <c r="H22" s="495"/>
      <c r="I22" s="497"/>
      <c r="J22" s="495"/>
      <c r="K22" s="497"/>
      <c r="L22" s="495"/>
      <c r="M22" s="497"/>
      <c r="N22" s="495"/>
      <c r="O22" s="499"/>
      <c r="P22" s="498"/>
      <c r="Q22" s="497"/>
      <c r="R22" s="495"/>
      <c r="S22" s="497"/>
      <c r="T22" s="495"/>
      <c r="U22" s="497"/>
      <c r="V22" s="495"/>
      <c r="W22" s="496"/>
      <c r="X22" s="495"/>
      <c r="Y22" s="496"/>
      <c r="Z22" s="495"/>
      <c r="AA22" s="494">
        <f>SUM(C22,E22,G22,I22,K22,M22,O22,Q22,S22,U22,W22,Y22)</f>
        <v>0</v>
      </c>
      <c r="AB22" s="493">
        <f>SUM(D22,F22,H22,J22,L22,N22,P22,R22,T22,V22,X22,Z22)</f>
        <v>0</v>
      </c>
      <c r="AC22" s="492">
        <f>'t1'!M22</f>
        <v>0</v>
      </c>
    </row>
    <row r="23" spans="1:29" ht="16.5" customHeight="1" thickTop="1" thickBot="1" x14ac:dyDescent="0.25">
      <c r="A23" s="491" t="s">
        <v>3</v>
      </c>
      <c r="B23" s="490"/>
      <c r="C23" s="488">
        <f>SUM(C6:C22)</f>
        <v>0</v>
      </c>
      <c r="D23" s="489">
        <f>SUM(D6:D22)</f>
        <v>0</v>
      </c>
      <c r="E23" s="488">
        <f>SUM(E6:E22)</f>
        <v>0</v>
      </c>
      <c r="F23" s="489">
        <f>SUM(F6:F22)</f>
        <v>0</v>
      </c>
      <c r="G23" s="488">
        <f>SUM(G6:G22)</f>
        <v>0</v>
      </c>
      <c r="H23" s="489">
        <f>SUM(H6:H22)</f>
        <v>0</v>
      </c>
      <c r="I23" s="488">
        <f>SUM(I6:I22)</f>
        <v>0</v>
      </c>
      <c r="J23" s="489">
        <f>SUM(J6:J22)</f>
        <v>0</v>
      </c>
      <c r="K23" s="488">
        <f>SUM(K6:K22)</f>
        <v>0</v>
      </c>
      <c r="L23" s="489">
        <f>SUM(L6:L22)</f>
        <v>0</v>
      </c>
      <c r="M23" s="488">
        <f>SUM(M6:M22)</f>
        <v>0</v>
      </c>
      <c r="N23" s="489">
        <f>SUM(N6:N22)</f>
        <v>0</v>
      </c>
      <c r="O23" s="488">
        <f>SUM(O6:O22)</f>
        <v>0</v>
      </c>
      <c r="P23" s="489">
        <f>SUM(P6:P22)</f>
        <v>0</v>
      </c>
      <c r="Q23" s="488">
        <f>SUM(Q6:Q22)</f>
        <v>0</v>
      </c>
      <c r="R23" s="489">
        <f>SUM(R6:R22)</f>
        <v>0</v>
      </c>
      <c r="S23" s="488">
        <f>SUM(S6:S22)</f>
        <v>0</v>
      </c>
      <c r="T23" s="489">
        <f>SUM(T6:T22)</f>
        <v>0</v>
      </c>
      <c r="U23" s="488">
        <f>SUM(U6:U22)</f>
        <v>0</v>
      </c>
      <c r="V23" s="489">
        <f>SUM(V6:V22)</f>
        <v>0</v>
      </c>
      <c r="W23" s="488">
        <f>SUM(W6:W22)</f>
        <v>0</v>
      </c>
      <c r="X23" s="489">
        <f>SUM(X6:X22)</f>
        <v>0</v>
      </c>
      <c r="Y23" s="488">
        <f>SUM(Y6:Y22)</f>
        <v>0</v>
      </c>
      <c r="Z23" s="489">
        <f>SUM(Z6:Z22)</f>
        <v>0</v>
      </c>
      <c r="AA23" s="488">
        <f>SUM(AA6:AA22)</f>
        <v>0</v>
      </c>
      <c r="AB23" s="487">
        <f>SUM(AB6:AB22)</f>
        <v>0</v>
      </c>
    </row>
    <row r="24" spans="1:29" ht="8.25" customHeight="1" x14ac:dyDescent="0.2">
      <c r="A24" s="486"/>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row>
    <row r="25" spans="1:29" x14ac:dyDescent="0.2">
      <c r="A25" s="1" t="str">
        <f>'t1'!$A$24</f>
        <v>(a) personale a tempo indeterminato al quale viene applicato un contratto di lavoro di tipo privatistico (es.:tipografico,chimico,edile,metalmeccanico,portierato, ecc.)</v>
      </c>
      <c r="B25" s="2"/>
      <c r="C25" s="1"/>
      <c r="D25" s="1"/>
      <c r="E25" s="1"/>
      <c r="F25" s="1"/>
      <c r="G25" s="1"/>
      <c r="H25" s="1"/>
      <c r="I25" s="1"/>
      <c r="J25" s="1"/>
      <c r="K25" s="1"/>
      <c r="L25" s="1"/>
      <c r="M25" s="270"/>
    </row>
    <row r="26" spans="1:29" s="1" customFormat="1" x14ac:dyDescent="0.2">
      <c r="A26" s="1" t="str">
        <f>'t1'!$A$25</f>
        <v>(b) cfr." istruzioni generali e specifiche di comparto" e "glossario"</v>
      </c>
      <c r="B26" s="2"/>
    </row>
  </sheetData>
  <sheetProtection algorithmName="SHA-512" hashValue="7nlnvkWosC5OawoYHVSpYSDazjU0EH9p0VEYyiEInyepEPV33nbdCNwqcYaidXw4JYXmx8/OdjB2cm95Q1gEjA==" saltValue="VGczUGe77lrio/hMxEg4qQ==" spinCount="100000" sheet="1" formatColumns="0" selectLockedCells="1"/>
  <mergeCells count="14">
    <mergeCell ref="AA4:AB4"/>
    <mergeCell ref="U4:V4"/>
    <mergeCell ref="Y4:Z4"/>
    <mergeCell ref="W4:X4"/>
    <mergeCell ref="A1:Y1"/>
    <mergeCell ref="S2:AB2"/>
    <mergeCell ref="M4:N4"/>
    <mergeCell ref="C4:D4"/>
    <mergeCell ref="G4:H4"/>
    <mergeCell ref="I4:J4"/>
    <mergeCell ref="K4:L4"/>
    <mergeCell ref="O4:P4"/>
    <mergeCell ref="Q4:R4"/>
    <mergeCell ref="S4:T4"/>
  </mergeCells>
  <conditionalFormatting sqref="A6:AB22">
    <cfRule type="expression" dxfId="6" priority="1" stopIfTrue="1">
      <formula>$AC6&gt;0</formula>
    </cfRule>
  </conditionalFormatting>
  <printOptions horizontalCentered="1" verticalCentered="1"/>
  <pageMargins left="0" right="0" top="0.19685039370078741" bottom="0.17" header="0.23" footer="0.18"/>
  <pageSetup paperSize="9" scale="71"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2.75" x14ac:dyDescent="0.2"/>
  <cols>
    <col min="1" max="1" width="43" style="519" customWidth="1"/>
    <col min="2" max="2" width="10.6640625" style="519" customWidth="1"/>
    <col min="3" max="16" width="13.6640625" style="519" customWidth="1"/>
    <col min="17" max="17" width="0" style="519" hidden="1" customWidth="1"/>
    <col min="18" max="16384" width="10.6640625" style="519"/>
  </cols>
  <sheetData>
    <row r="1" spans="1:17" s="1" customFormat="1" ht="43.5" customHeight="1" x14ac:dyDescent="0.2">
      <c r="A1" s="330" t="str">
        <f>'t1'!A1</f>
        <v>REGIONI ED AUTONOMIE LOCALI - anno 2025</v>
      </c>
      <c r="B1" s="330"/>
      <c r="C1" s="330"/>
      <c r="D1" s="330"/>
      <c r="E1" s="330"/>
      <c r="F1" s="330"/>
      <c r="G1" s="330"/>
      <c r="H1" s="330"/>
      <c r="I1" s="330"/>
      <c r="J1" s="330"/>
      <c r="K1" s="330"/>
      <c r="L1" s="330"/>
      <c r="M1" s="330"/>
      <c r="N1" s="330"/>
      <c r="P1" s="51"/>
      <c r="Q1"/>
    </row>
    <row r="2" spans="1:17" s="1" customFormat="1" ht="5.25" customHeight="1" x14ac:dyDescent="0.2">
      <c r="A2" s="451"/>
      <c r="B2" s="451"/>
      <c r="C2" s="451"/>
      <c r="D2" s="451"/>
      <c r="E2" s="451"/>
      <c r="F2" s="451"/>
      <c r="G2" s="451"/>
      <c r="H2" s="451"/>
      <c r="I2" s="451"/>
      <c r="J2" s="451"/>
      <c r="K2" s="451"/>
      <c r="L2" s="451"/>
      <c r="M2" s="451"/>
      <c r="N2" s="451"/>
      <c r="P2" s="51"/>
      <c r="Q2"/>
    </row>
    <row r="3" spans="1:17" ht="30" customHeight="1" thickBot="1" x14ac:dyDescent="0.25">
      <c r="M3" s="329"/>
      <c r="N3" s="329"/>
      <c r="O3" s="329"/>
      <c r="P3" s="329"/>
    </row>
    <row r="4" spans="1:17" ht="25.35" customHeight="1" x14ac:dyDescent="0.2">
      <c r="A4" s="547" t="s">
        <v>179</v>
      </c>
      <c r="B4" s="546" t="s">
        <v>43</v>
      </c>
      <c r="C4" s="545" t="s">
        <v>186</v>
      </c>
      <c r="D4" s="544"/>
      <c r="E4" s="545" t="s">
        <v>185</v>
      </c>
      <c r="F4" s="544"/>
      <c r="G4" s="543" t="s">
        <v>184</v>
      </c>
      <c r="H4" s="542"/>
      <c r="I4" s="543" t="s">
        <v>183</v>
      </c>
      <c r="J4" s="542"/>
      <c r="K4" s="543" t="s">
        <v>182</v>
      </c>
      <c r="L4" s="542"/>
      <c r="M4" s="543" t="s">
        <v>181</v>
      </c>
      <c r="N4" s="542"/>
      <c r="O4" s="543" t="s">
        <v>3</v>
      </c>
      <c r="P4" s="542"/>
    </row>
    <row r="5" spans="1:17" ht="14.25" customHeight="1" thickBot="1" x14ac:dyDescent="0.25">
      <c r="A5" s="308" t="s">
        <v>104</v>
      </c>
      <c r="B5" s="541"/>
      <c r="C5" s="538" t="s">
        <v>39</v>
      </c>
      <c r="D5" s="540" t="s">
        <v>38</v>
      </c>
      <c r="E5" s="538" t="s">
        <v>39</v>
      </c>
      <c r="F5" s="540" t="s">
        <v>38</v>
      </c>
      <c r="G5" s="538" t="s">
        <v>39</v>
      </c>
      <c r="H5" s="539" t="s">
        <v>38</v>
      </c>
      <c r="I5" s="538" t="s">
        <v>39</v>
      </c>
      <c r="J5" s="539" t="s">
        <v>38</v>
      </c>
      <c r="K5" s="538" t="s">
        <v>39</v>
      </c>
      <c r="L5" s="537" t="s">
        <v>38</v>
      </c>
      <c r="M5" s="538" t="s">
        <v>39</v>
      </c>
      <c r="N5" s="537" t="s">
        <v>38</v>
      </c>
      <c r="O5" s="538" t="s">
        <v>39</v>
      </c>
      <c r="P5" s="537" t="s">
        <v>38</v>
      </c>
    </row>
    <row r="6" spans="1:17" ht="14.1" customHeight="1" thickTop="1" x14ac:dyDescent="0.2">
      <c r="A6" s="22" t="str">
        <f>'t1'!A6</f>
        <v>SEGRETARIO A</v>
      </c>
      <c r="B6" s="393" t="str">
        <f>'t1'!B6</f>
        <v>0D0102</v>
      </c>
      <c r="C6" s="535"/>
      <c r="D6" s="534"/>
      <c r="E6" s="535"/>
      <c r="F6" s="534"/>
      <c r="G6" s="535"/>
      <c r="H6" s="536"/>
      <c r="I6" s="531"/>
      <c r="J6" s="530"/>
      <c r="K6" s="531"/>
      <c r="L6" s="530"/>
      <c r="M6" s="529"/>
      <c r="N6" s="528"/>
      <c r="O6" s="527">
        <f>SUM(C6,E6,G6,I6,K6,M6)</f>
        <v>0</v>
      </c>
      <c r="P6" s="526">
        <f>SUM(D6,F6,H6,J6,L6,N6)</f>
        <v>0</v>
      </c>
      <c r="Q6" s="525">
        <f>'t1'!M6</f>
        <v>0</v>
      </c>
    </row>
    <row r="7" spans="1:17" ht="14.1" customHeight="1" x14ac:dyDescent="0.2">
      <c r="A7" s="22" t="str">
        <f>'t1'!A7</f>
        <v>SEGRETARIO B</v>
      </c>
      <c r="B7" s="393" t="str">
        <f>'t1'!B7</f>
        <v>0D0103</v>
      </c>
      <c r="C7" s="535"/>
      <c r="D7" s="534"/>
      <c r="E7" s="535"/>
      <c r="F7" s="534"/>
      <c r="G7" s="535"/>
      <c r="H7" s="536"/>
      <c r="I7" s="531"/>
      <c r="J7" s="530"/>
      <c r="K7" s="531"/>
      <c r="L7" s="530"/>
      <c r="M7" s="529"/>
      <c r="N7" s="528"/>
      <c r="O7" s="527">
        <f>SUM(C7,E7,G7,I7,K7,M7)</f>
        <v>0</v>
      </c>
      <c r="P7" s="526">
        <f>SUM(D7,F7,H7,J7,L7,N7)</f>
        <v>0</v>
      </c>
      <c r="Q7" s="525">
        <f>'t1'!M7</f>
        <v>0</v>
      </c>
    </row>
    <row r="8" spans="1:17" ht="14.1" customHeight="1" x14ac:dyDescent="0.2">
      <c r="A8" s="22" t="str">
        <f>'t1'!A8</f>
        <v>SEGRETARIO C</v>
      </c>
      <c r="B8" s="393" t="str">
        <f>'t1'!B8</f>
        <v>0D0485</v>
      </c>
      <c r="C8" s="535"/>
      <c r="D8" s="534"/>
      <c r="E8" s="535"/>
      <c r="F8" s="534"/>
      <c r="G8" s="535"/>
      <c r="H8" s="536"/>
      <c r="I8" s="531"/>
      <c r="J8" s="530"/>
      <c r="K8" s="531"/>
      <c r="L8" s="530"/>
      <c r="M8" s="529"/>
      <c r="N8" s="528"/>
      <c r="O8" s="527">
        <f>SUM(C8,E8,G8,I8,K8,M8)</f>
        <v>0</v>
      </c>
      <c r="P8" s="526">
        <f>SUM(D8,F8,H8,J8,L8,N8)</f>
        <v>0</v>
      </c>
      <c r="Q8" s="525">
        <f>'t1'!M8</f>
        <v>0</v>
      </c>
    </row>
    <row r="9" spans="1:17" ht="14.1" customHeight="1" x14ac:dyDescent="0.2">
      <c r="A9" s="22" t="str">
        <f>'t1'!A9</f>
        <v>DIRETTORE  GENERALE</v>
      </c>
      <c r="B9" s="393" t="str">
        <f>'t1'!B9</f>
        <v>0D0097</v>
      </c>
      <c r="C9" s="535"/>
      <c r="D9" s="534"/>
      <c r="E9" s="535"/>
      <c r="F9" s="534"/>
      <c r="G9" s="532"/>
      <c r="H9" s="530"/>
      <c r="I9" s="531"/>
      <c r="J9" s="530"/>
      <c r="K9" s="531"/>
      <c r="L9" s="530"/>
      <c r="M9" s="529"/>
      <c r="N9" s="528"/>
      <c r="O9" s="527">
        <f>SUM(C9,E9,G9,I9,K9,M9)</f>
        <v>0</v>
      </c>
      <c r="P9" s="526">
        <f>SUM(D9,F9,H9,J9,L9,N9)</f>
        <v>0</v>
      </c>
      <c r="Q9" s="525">
        <f>'t1'!M9</f>
        <v>0</v>
      </c>
    </row>
    <row r="10" spans="1:17" ht="14.1" customHeight="1" x14ac:dyDescent="0.2">
      <c r="A10" s="22" t="str">
        <f>'t1'!A10</f>
        <v>ALTE SPECIALIZZ. FUORI D.O.</v>
      </c>
      <c r="B10" s="393" t="str">
        <f>'t1'!B10</f>
        <v>0D0095</v>
      </c>
      <c r="C10" s="535"/>
      <c r="D10" s="534"/>
      <c r="E10" s="532"/>
      <c r="F10" s="533"/>
      <c r="G10" s="532"/>
      <c r="H10" s="530"/>
      <c r="I10" s="531"/>
      <c r="J10" s="530"/>
      <c r="K10" s="531"/>
      <c r="L10" s="530"/>
      <c r="M10" s="529"/>
      <c r="N10" s="528"/>
      <c r="O10" s="527">
        <f>SUM(C10,E10,G10,I10,K10,M10)</f>
        <v>0</v>
      </c>
      <c r="P10" s="526">
        <f>SUM(D10,F10,H10,J10,L10,N10)</f>
        <v>0</v>
      </c>
      <c r="Q10" s="525">
        <f>'t1'!M10</f>
        <v>0</v>
      </c>
    </row>
    <row r="11" spans="1:17" ht="14.1" customHeight="1" x14ac:dyDescent="0.2">
      <c r="A11" s="22" t="str">
        <f>'t1'!A11</f>
        <v>DIRIGENTE A TEMPO DETERMINATO FUORI D.O.</v>
      </c>
      <c r="B11" s="393" t="str">
        <f>'t1'!B11</f>
        <v>0D0098</v>
      </c>
      <c r="C11" s="535"/>
      <c r="D11" s="534"/>
      <c r="E11" s="532"/>
      <c r="F11" s="533"/>
      <c r="G11" s="532"/>
      <c r="H11" s="530"/>
      <c r="I11" s="531"/>
      <c r="J11" s="530"/>
      <c r="K11" s="531"/>
      <c r="L11" s="530"/>
      <c r="M11" s="529"/>
      <c r="N11" s="528"/>
      <c r="O11" s="527">
        <f>SUM(C11,E11,G11,I11,K11,M11)</f>
        <v>0</v>
      </c>
      <c r="P11" s="526">
        <f>SUM(D11,F11,H11,J11,L11,N11)</f>
        <v>0</v>
      </c>
      <c r="Q11" s="525">
        <f>'t1'!M11</f>
        <v>0</v>
      </c>
    </row>
    <row r="12" spans="1:17" ht="14.1" customHeight="1" x14ac:dyDescent="0.2">
      <c r="A12" s="22" t="str">
        <f>'t1'!A12</f>
        <v>SEGRETARIO GENERALE CCIAA</v>
      </c>
      <c r="B12" s="393" t="str">
        <f>'t1'!B12</f>
        <v>0D0104</v>
      </c>
      <c r="C12" s="535"/>
      <c r="D12" s="534"/>
      <c r="E12" s="532"/>
      <c r="F12" s="533"/>
      <c r="G12" s="532"/>
      <c r="H12" s="530"/>
      <c r="I12" s="531"/>
      <c r="J12" s="530"/>
      <c r="K12" s="531"/>
      <c r="L12" s="530"/>
      <c r="M12" s="529"/>
      <c r="N12" s="528"/>
      <c r="O12" s="527">
        <f>SUM(C12,E12,G12,I12,K12,M12)</f>
        <v>0</v>
      </c>
      <c r="P12" s="526">
        <f>SUM(D12,F12,H12,J12,L12,N12)</f>
        <v>0</v>
      </c>
      <c r="Q12" s="525">
        <f>'t1'!M12</f>
        <v>0</v>
      </c>
    </row>
    <row r="13" spans="1:17" ht="14.1" customHeight="1" x14ac:dyDescent="0.2">
      <c r="A13" s="22" t="str">
        <f>'t1'!A13</f>
        <v>DIRIGENTE A TEMPO INDETERMINATO</v>
      </c>
      <c r="B13" s="393" t="str">
        <f>'t1'!B13</f>
        <v>0D0164</v>
      </c>
      <c r="C13" s="535"/>
      <c r="D13" s="534"/>
      <c r="E13" s="532"/>
      <c r="F13" s="533"/>
      <c r="G13" s="532"/>
      <c r="H13" s="530"/>
      <c r="I13" s="531"/>
      <c r="J13" s="530"/>
      <c r="K13" s="531"/>
      <c r="L13" s="530"/>
      <c r="M13" s="529"/>
      <c r="N13" s="528"/>
      <c r="O13" s="527">
        <f>SUM(C13,E13,G13,I13,K13,M13)</f>
        <v>0</v>
      </c>
      <c r="P13" s="526">
        <f>SUM(D13,F13,H13,J13,L13,N13)</f>
        <v>0</v>
      </c>
      <c r="Q13" s="525">
        <f>'t1'!M13</f>
        <v>0</v>
      </c>
    </row>
    <row r="14" spans="1:17" ht="14.1" customHeight="1" x14ac:dyDescent="0.2">
      <c r="A14" s="22" t="str">
        <f>'t1'!A14</f>
        <v>DIRIGENTE A TEMPO DETERMINATO IN D.O.</v>
      </c>
      <c r="B14" s="393" t="str">
        <f>'t1'!B14</f>
        <v>0D0165</v>
      </c>
      <c r="C14" s="535"/>
      <c r="D14" s="534"/>
      <c r="E14" s="532"/>
      <c r="F14" s="533"/>
      <c r="G14" s="532"/>
      <c r="H14" s="530"/>
      <c r="I14" s="531"/>
      <c r="J14" s="530"/>
      <c r="K14" s="531"/>
      <c r="L14" s="530"/>
      <c r="M14" s="529"/>
      <c r="N14" s="528"/>
      <c r="O14" s="527">
        <f>SUM(C14,E14,G14,I14,K14,M14)</f>
        <v>0</v>
      </c>
      <c r="P14" s="526">
        <f>SUM(D14,F14,H14,J14,L14,N14)</f>
        <v>0</v>
      </c>
      <c r="Q14" s="525">
        <f>'t1'!M14</f>
        <v>0</v>
      </c>
    </row>
    <row r="15" spans="1:17" ht="14.1" customHeight="1" x14ac:dyDescent="0.2">
      <c r="A15" s="22" t="str">
        <f>'t1'!A15</f>
        <v xml:space="preserve">ALTE SPECIALIZZ. IN D.O. </v>
      </c>
      <c r="B15" s="393" t="str">
        <f>'t1'!B15</f>
        <v>0D0I95</v>
      </c>
      <c r="C15" s="535"/>
      <c r="D15" s="534"/>
      <c r="E15" s="532"/>
      <c r="F15" s="533"/>
      <c r="G15" s="532"/>
      <c r="H15" s="530"/>
      <c r="I15" s="531"/>
      <c r="J15" s="530"/>
      <c r="K15" s="531"/>
      <c r="L15" s="530"/>
      <c r="M15" s="529"/>
      <c r="N15" s="528"/>
      <c r="O15" s="527">
        <f>SUM(C15,E15,G15,I15,K15,M15)</f>
        <v>0</v>
      </c>
      <c r="P15" s="526">
        <f>SUM(D15,F15,H15,J15,L15,N15)</f>
        <v>0</v>
      </c>
      <c r="Q15" s="525">
        <f>'t1'!M15</f>
        <v>0</v>
      </c>
    </row>
    <row r="16" spans="1:17" ht="14.1" customHeight="1" x14ac:dyDescent="0.2">
      <c r="A16" s="22" t="str">
        <f>'t1'!A16</f>
        <v>RESPONSABILE DEI SERVIZI O DEGLI UFFICI IN D.O</v>
      </c>
      <c r="B16" s="393" t="str">
        <f>'t1'!B16</f>
        <v>0D0I96</v>
      </c>
      <c r="C16" s="535"/>
      <c r="D16" s="534"/>
      <c r="E16" s="532"/>
      <c r="F16" s="533"/>
      <c r="G16" s="532"/>
      <c r="H16" s="530"/>
      <c r="I16" s="531"/>
      <c r="J16" s="530"/>
      <c r="K16" s="531"/>
      <c r="L16" s="530"/>
      <c r="M16" s="529"/>
      <c r="N16" s="528"/>
      <c r="O16" s="527">
        <f>SUM(C16,E16,G16,I16,K16,M16)</f>
        <v>0</v>
      </c>
      <c r="P16" s="526">
        <f>SUM(D16,F16,H16,J16,L16,N16)</f>
        <v>0</v>
      </c>
      <c r="Q16" s="525">
        <f>'t1'!M16</f>
        <v>0</v>
      </c>
    </row>
    <row r="17" spans="1:20" ht="14.1" customHeight="1" x14ac:dyDescent="0.2">
      <c r="A17" s="22" t="str">
        <f>'t1'!A17</f>
        <v>FUNZIONARI ED ELEVATA QUALIFICAZIONE</v>
      </c>
      <c r="B17" s="393" t="str">
        <f>'t1'!B17</f>
        <v>0FZEQF</v>
      </c>
      <c r="C17" s="532"/>
      <c r="D17" s="533"/>
      <c r="E17" s="532"/>
      <c r="F17" s="533"/>
      <c r="G17" s="532"/>
      <c r="H17" s="530"/>
      <c r="I17" s="531"/>
      <c r="J17" s="530"/>
      <c r="K17" s="531"/>
      <c r="L17" s="530"/>
      <c r="M17" s="529"/>
      <c r="N17" s="528"/>
      <c r="O17" s="527">
        <f>SUM(C17,E17,G17,I17,K17,M17)</f>
        <v>0</v>
      </c>
      <c r="P17" s="526">
        <f>SUM(D17,F17,H17,J17,L17,N17)</f>
        <v>0</v>
      </c>
      <c r="Q17" s="525">
        <f>'t1'!M17</f>
        <v>0</v>
      </c>
    </row>
    <row r="18" spans="1:20" ht="14.1" customHeight="1" x14ac:dyDescent="0.2">
      <c r="A18" s="22" t="str">
        <f>'t1'!A18</f>
        <v>ISTRUTTORI</v>
      </c>
      <c r="B18" s="393" t="str">
        <f>'t1'!B18</f>
        <v>0IR000</v>
      </c>
      <c r="C18" s="532"/>
      <c r="D18" s="533"/>
      <c r="E18" s="532"/>
      <c r="F18" s="533"/>
      <c r="G18" s="532"/>
      <c r="H18" s="530"/>
      <c r="I18" s="531"/>
      <c r="J18" s="530"/>
      <c r="K18" s="531"/>
      <c r="L18" s="530"/>
      <c r="M18" s="529"/>
      <c r="N18" s="528"/>
      <c r="O18" s="527">
        <f>SUM(C18,E18,G18,I18,K18,M18)</f>
        <v>0</v>
      </c>
      <c r="P18" s="526">
        <f>SUM(D18,F18,H18,J18,L18,N18)</f>
        <v>0</v>
      </c>
      <c r="Q18" s="525">
        <f>'t1'!M18</f>
        <v>0</v>
      </c>
    </row>
    <row r="19" spans="1:20" ht="14.1" customHeight="1" x14ac:dyDescent="0.2">
      <c r="A19" s="22" t="str">
        <f>'t1'!A19</f>
        <v>OPERATORI ESPERTI</v>
      </c>
      <c r="B19" s="393" t="str">
        <f>'t1'!B19</f>
        <v>0OEESP</v>
      </c>
      <c r="C19" s="532"/>
      <c r="D19" s="533"/>
      <c r="E19" s="532"/>
      <c r="F19" s="533"/>
      <c r="G19" s="532"/>
      <c r="H19" s="530"/>
      <c r="I19" s="531"/>
      <c r="J19" s="530"/>
      <c r="K19" s="531"/>
      <c r="L19" s="530"/>
      <c r="M19" s="529"/>
      <c r="N19" s="528"/>
      <c r="O19" s="527">
        <f>SUM(C19,E19,G19,I19,K19,M19)</f>
        <v>0</v>
      </c>
      <c r="P19" s="526">
        <f>SUM(D19,F19,H19,J19,L19,N19)</f>
        <v>0</v>
      </c>
      <c r="Q19" s="525">
        <f>'t1'!M19</f>
        <v>0</v>
      </c>
    </row>
    <row r="20" spans="1:20" ht="14.1" customHeight="1" x14ac:dyDescent="0.2">
      <c r="A20" s="22" t="str">
        <f>'t1'!A20</f>
        <v>OPERATORI</v>
      </c>
      <c r="B20" s="393" t="str">
        <f>'t1'!B20</f>
        <v>0OP000</v>
      </c>
      <c r="C20" s="532"/>
      <c r="D20" s="533"/>
      <c r="E20" s="532"/>
      <c r="F20" s="533"/>
      <c r="G20" s="532"/>
      <c r="H20" s="530"/>
      <c r="I20" s="531"/>
      <c r="J20" s="530"/>
      <c r="K20" s="531"/>
      <c r="L20" s="530"/>
      <c r="M20" s="529"/>
      <c r="N20" s="528"/>
      <c r="O20" s="527">
        <f>SUM(C20,E20,G20,I20,K20,M20)</f>
        <v>0</v>
      </c>
      <c r="P20" s="526">
        <f>SUM(D20,F20,H20,J20,L20,N20)</f>
        <v>0</v>
      </c>
      <c r="Q20" s="525">
        <f>'t1'!M20</f>
        <v>0</v>
      </c>
    </row>
    <row r="21" spans="1:20" ht="14.1" customHeight="1" x14ac:dyDescent="0.2">
      <c r="A21" s="22" t="str">
        <f>'t1'!A21</f>
        <v>CONTRATTISTI</v>
      </c>
      <c r="B21" s="393" t="str">
        <f>'t1'!B21</f>
        <v>000061</v>
      </c>
      <c r="C21" s="532"/>
      <c r="D21" s="533"/>
      <c r="E21" s="532"/>
      <c r="F21" s="533"/>
      <c r="G21" s="532"/>
      <c r="H21" s="530"/>
      <c r="I21" s="531"/>
      <c r="J21" s="530"/>
      <c r="K21" s="531"/>
      <c r="L21" s="530"/>
      <c r="M21" s="529"/>
      <c r="N21" s="528"/>
      <c r="O21" s="527">
        <f>SUM(C21,E21,G21,I21,K21,M21)</f>
        <v>0</v>
      </c>
      <c r="P21" s="526">
        <f>SUM(D21,F21,H21,J21,L21,N21)</f>
        <v>0</v>
      </c>
      <c r="Q21" s="525">
        <f>'t1'!M21</f>
        <v>0</v>
      </c>
    </row>
    <row r="22" spans="1:20" ht="14.1" customHeight="1" thickBot="1" x14ac:dyDescent="0.25">
      <c r="A22" s="22" t="str">
        <f>'t1'!A22</f>
        <v>COLLABORATORE A T.D. ART. 90 TUEL</v>
      </c>
      <c r="B22" s="393" t="str">
        <f>'t1'!B22</f>
        <v>000096</v>
      </c>
      <c r="C22" s="532"/>
      <c r="D22" s="533"/>
      <c r="E22" s="532"/>
      <c r="F22" s="533"/>
      <c r="G22" s="532"/>
      <c r="H22" s="530"/>
      <c r="I22" s="531"/>
      <c r="J22" s="530"/>
      <c r="K22" s="531"/>
      <c r="L22" s="530"/>
      <c r="M22" s="529"/>
      <c r="N22" s="528"/>
      <c r="O22" s="527">
        <f>SUM(C22,E22,G22,I22,K22,M22)</f>
        <v>0</v>
      </c>
      <c r="P22" s="526">
        <f>SUM(D22,F22,H22,J22,L22,N22)</f>
        <v>0</v>
      </c>
      <c r="Q22" s="525">
        <f>'t1'!M22</f>
        <v>0</v>
      </c>
    </row>
    <row r="23" spans="1:20" ht="12" customHeight="1" thickTop="1" thickBot="1" x14ac:dyDescent="0.25">
      <c r="A23" s="22" t="str">
        <f>'t1'!A23</f>
        <v>TOTALE</v>
      </c>
      <c r="B23" s="524"/>
      <c r="C23" s="521">
        <f>SUM(C6:C22)</f>
        <v>0</v>
      </c>
      <c r="D23" s="520">
        <f>SUM(D6:D22)</f>
        <v>0</v>
      </c>
      <c r="E23" s="521">
        <f>SUM(E6:E22)</f>
        <v>0</v>
      </c>
      <c r="F23" s="520">
        <f>SUM(F6:F22)</f>
        <v>0</v>
      </c>
      <c r="G23" s="521">
        <f>SUM(G6:G22)</f>
        <v>0</v>
      </c>
      <c r="H23" s="520">
        <f>SUM(H6:H22)</f>
        <v>0</v>
      </c>
      <c r="I23" s="523">
        <f>SUM(I6:I22)</f>
        <v>0</v>
      </c>
      <c r="J23" s="520">
        <f>SUM(J6:J22)</f>
        <v>0</v>
      </c>
      <c r="K23" s="523">
        <f>SUM(K6:K22)</f>
        <v>0</v>
      </c>
      <c r="L23" s="520">
        <f>SUM(L6:L22)</f>
        <v>0</v>
      </c>
      <c r="M23" s="522">
        <f>SUM(M6:M22)</f>
        <v>0</v>
      </c>
      <c r="N23" s="520">
        <f>SUM(N6:N22)</f>
        <v>0</v>
      </c>
      <c r="O23" s="521">
        <f>SUM(O6:O22)</f>
        <v>0</v>
      </c>
      <c r="P23" s="520">
        <f>SUM(P6:P22)</f>
        <v>0</v>
      </c>
    </row>
    <row r="24" spans="1:20" ht="18" customHeight="1" x14ac:dyDescent="0.2">
      <c r="A24" s="22" t="str">
        <f>'t1'!A24</f>
        <v>(a) personale a tempo indeterminato al quale viene applicato un contratto di lavoro di tipo privatistico (es.:tipografico,chimico,edile,metalmeccanico,portierato, ecc.)</v>
      </c>
      <c r="B24" s="2"/>
      <c r="C24" s="1"/>
      <c r="D24" s="1"/>
      <c r="E24" s="1"/>
      <c r="F24" s="1"/>
      <c r="G24" s="1"/>
      <c r="H24" s="1"/>
      <c r="I24" s="1"/>
      <c r="J24" s="1"/>
      <c r="K24" s="1"/>
      <c r="L24" s="1"/>
      <c r="M24" s="1"/>
      <c r="N24" s="1"/>
      <c r="O24" s="270"/>
      <c r="P24" s="454"/>
      <c r="Q24" s="454"/>
      <c r="R24" s="454"/>
      <c r="S24" s="454"/>
      <c r="T24" s="454"/>
    </row>
    <row r="25" spans="1:20" s="1" customFormat="1" ht="11.25" x14ac:dyDescent="0.2">
      <c r="A25" s="22" t="str">
        <f>'t1'!A25</f>
        <v>(b) cfr." istruzioni generali e specifiche di comparto" e "glossario"</v>
      </c>
      <c r="B25" s="2"/>
    </row>
  </sheetData>
  <sheetProtection algorithmName="SHA-512" hashValue="I2Fgxib3exELFmJ66jqeVph/XOHe1mfZh/MfQtK2L8d2Q5H6M01eRzn0Tnt+DaS1u5E2RqlfRIcDDQxe2+HWhw==" saltValue="2W2IPUTbxBirOWIWQDkd7g==" spinCount="100000" sheet="1" formatColumns="0" selectLockedCells="1"/>
  <mergeCells count="7">
    <mergeCell ref="M3:P3"/>
    <mergeCell ref="A1:N1"/>
    <mergeCell ref="G4:H4"/>
    <mergeCell ref="I4:J4"/>
    <mergeCell ref="M4:N4"/>
    <mergeCell ref="K4:L4"/>
    <mergeCell ref="O4:P4"/>
  </mergeCells>
  <conditionalFormatting sqref="A6:P6 B7:P22 A7:A25">
    <cfRule type="expression" dxfId="5" priority="1" stopIfTrue="1">
      <formula>$Q6&gt;0</formula>
    </cfRule>
  </conditionalFormatting>
  <printOptions horizontalCentered="1" verticalCentered="1"/>
  <pageMargins left="0" right="0" top="0.19685039370078741" bottom="0.15748031496062992" header="0.19685039370078741" footer="0.15748031496062992"/>
  <pageSetup paperSize="9" scale="7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5"/>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9.33203125" defaultRowHeight="17.25" customHeight="1" x14ac:dyDescent="0.2"/>
  <cols>
    <col min="1" max="1" width="42.33203125" style="1" customWidth="1"/>
    <col min="2" max="2" width="8.6640625" style="2" bestFit="1" customWidth="1"/>
    <col min="3" max="26" width="7.6640625" style="1" customWidth="1"/>
    <col min="27" max="48" width="8.5" style="1" customWidth="1"/>
    <col min="49" max="49" width="15.1640625" style="548" bestFit="1" customWidth="1"/>
    <col min="50" max="51" width="8.6640625" style="1" customWidth="1"/>
    <col min="52" max="52" width="9.33203125" style="1" hidden="1" customWidth="1"/>
    <col min="53" max="16384" width="9.33203125" style="1"/>
  </cols>
  <sheetData>
    <row r="1" spans="1:52" ht="43.5" customHeight="1" x14ac:dyDescent="0.2">
      <c r="A1" s="580" t="s">
        <v>210</v>
      </c>
      <c r="C1" s="330" t="str">
        <f>'t1'!A1</f>
        <v>REGIONI ED AUTONOMIE LOCALI - anno 2025</v>
      </c>
      <c r="D1" s="330"/>
      <c r="E1" s="330"/>
      <c r="F1" s="330"/>
      <c r="G1" s="330"/>
      <c r="H1" s="330"/>
      <c r="I1" s="330"/>
      <c r="J1" s="330"/>
      <c r="K1" s="330"/>
      <c r="L1" s="330"/>
      <c r="M1" s="330"/>
      <c r="N1" s="330"/>
      <c r="O1" s="330"/>
      <c r="P1" s="330"/>
      <c r="Q1" s="330"/>
      <c r="R1" s="330"/>
      <c r="S1" s="330"/>
      <c r="T1" s="330"/>
      <c r="U1" s="330"/>
      <c r="V1" s="330"/>
      <c r="W1" s="330"/>
      <c r="Z1" s="51"/>
      <c r="AA1" s="330" t="str">
        <f>C1</f>
        <v>REGIONI ED AUTONOMIE LOCALI - anno 2025</v>
      </c>
      <c r="AB1" s="330"/>
      <c r="AC1" s="330"/>
      <c r="AD1" s="330"/>
      <c r="AE1" s="330"/>
      <c r="AF1" s="330"/>
      <c r="AG1" s="330"/>
      <c r="AH1" s="330"/>
      <c r="AI1" s="330"/>
      <c r="AJ1" s="330"/>
      <c r="AK1" s="330"/>
      <c r="AL1" s="330"/>
      <c r="AM1" s="330"/>
      <c r="AN1" s="330"/>
      <c r="AO1" s="330"/>
      <c r="AP1" s="330"/>
      <c r="AQ1" s="330"/>
      <c r="AR1" s="330"/>
      <c r="AS1" s="330"/>
      <c r="AV1" s="51"/>
      <c r="AY1" s="51"/>
    </row>
    <row r="2" spans="1:52" ht="30" customHeight="1" thickBot="1" x14ac:dyDescent="0.25">
      <c r="A2" s="579"/>
      <c r="S2" s="329"/>
      <c r="T2" s="329"/>
      <c r="U2" s="329"/>
      <c r="V2" s="329"/>
      <c r="W2" s="329"/>
      <c r="X2" s="329"/>
      <c r="Y2" s="329"/>
      <c r="Z2" s="329"/>
      <c r="AO2" s="329"/>
      <c r="AP2" s="329"/>
      <c r="AQ2" s="329"/>
      <c r="AR2" s="329"/>
      <c r="AS2" s="329"/>
      <c r="AT2" s="329"/>
      <c r="AU2" s="329"/>
      <c r="AV2" s="329"/>
    </row>
    <row r="3" spans="1:52" ht="12" thickBot="1" x14ac:dyDescent="0.25">
      <c r="A3" s="184"/>
      <c r="B3" s="578" t="s">
        <v>88</v>
      </c>
      <c r="C3" s="577"/>
      <c r="D3" s="206"/>
      <c r="E3" s="206"/>
      <c r="F3" s="206"/>
      <c r="G3" s="206"/>
      <c r="H3" s="206"/>
      <c r="I3" s="206"/>
      <c r="J3" s="206"/>
      <c r="K3" s="206"/>
      <c r="L3" s="206"/>
      <c r="M3" s="206"/>
      <c r="N3" s="206"/>
      <c r="O3" s="206"/>
      <c r="P3" s="206"/>
      <c r="Q3" s="206"/>
      <c r="R3" s="206"/>
      <c r="S3" s="206"/>
      <c r="T3" s="206"/>
      <c r="U3" s="206"/>
      <c r="V3" s="206"/>
      <c r="W3" s="206"/>
      <c r="X3" s="181"/>
      <c r="Y3" s="181"/>
      <c r="Z3" s="205"/>
      <c r="AA3" s="181"/>
      <c r="AB3" s="181"/>
      <c r="AC3" s="181"/>
      <c r="AD3" s="181"/>
      <c r="AE3" s="181"/>
      <c r="AF3" s="181"/>
      <c r="AG3" s="181"/>
      <c r="AH3" s="181"/>
      <c r="AI3" s="181"/>
      <c r="AJ3" s="181"/>
      <c r="AK3" s="181"/>
      <c r="AL3" s="181"/>
      <c r="AM3" s="181"/>
      <c r="AN3" s="181"/>
      <c r="AO3" s="181"/>
      <c r="AP3" s="181"/>
      <c r="AQ3" s="181"/>
      <c r="AR3" s="181"/>
      <c r="AS3" s="181"/>
      <c r="AT3" s="181"/>
      <c r="AU3" s="181"/>
      <c r="AV3" s="180"/>
      <c r="AX3" s="576"/>
      <c r="AY3" s="575"/>
    </row>
    <row r="4" spans="1:52" ht="34.5" thickTop="1" x14ac:dyDescent="0.2">
      <c r="A4" s="574" t="s">
        <v>179</v>
      </c>
      <c r="B4" s="573" t="s">
        <v>62</v>
      </c>
      <c r="C4" s="571" t="s">
        <v>209</v>
      </c>
      <c r="D4" s="572"/>
      <c r="E4" s="202" t="s">
        <v>208</v>
      </c>
      <c r="F4" s="572"/>
      <c r="G4" s="176" t="s">
        <v>207</v>
      </c>
      <c r="H4" s="440"/>
      <c r="I4" s="202" t="s">
        <v>206</v>
      </c>
      <c r="J4" s="202"/>
      <c r="K4" s="202" t="s">
        <v>205</v>
      </c>
      <c r="L4" s="202"/>
      <c r="M4" s="202" t="s">
        <v>204</v>
      </c>
      <c r="N4" s="570"/>
      <c r="O4" s="202" t="s">
        <v>203</v>
      </c>
      <c r="P4" s="202"/>
      <c r="Q4" s="202" t="s">
        <v>202</v>
      </c>
      <c r="R4" s="572"/>
      <c r="S4" s="571" t="s">
        <v>201</v>
      </c>
      <c r="T4" s="202"/>
      <c r="U4" s="202" t="s">
        <v>200</v>
      </c>
      <c r="V4" s="570"/>
      <c r="W4" s="202" t="s">
        <v>199</v>
      </c>
      <c r="X4" s="572"/>
      <c r="Y4" s="202" t="s">
        <v>198</v>
      </c>
      <c r="Z4" s="572"/>
      <c r="AA4" s="202" t="s">
        <v>197</v>
      </c>
      <c r="AB4" s="572"/>
      <c r="AC4" s="202" t="s">
        <v>196</v>
      </c>
      <c r="AD4" s="570"/>
      <c r="AE4" s="202" t="s">
        <v>195</v>
      </c>
      <c r="AF4" s="202"/>
      <c r="AG4" s="202" t="s">
        <v>194</v>
      </c>
      <c r="AH4" s="569"/>
      <c r="AI4" s="202" t="s">
        <v>193</v>
      </c>
      <c r="AJ4" s="570"/>
      <c r="AK4" s="202" t="s">
        <v>192</v>
      </c>
      <c r="AL4" s="202"/>
      <c r="AM4" s="202" t="s">
        <v>191</v>
      </c>
      <c r="AN4" s="570"/>
      <c r="AO4" s="202" t="s">
        <v>190</v>
      </c>
      <c r="AP4" s="572"/>
      <c r="AQ4" s="202" t="s">
        <v>189</v>
      </c>
      <c r="AR4" s="572"/>
      <c r="AS4" s="570" t="s">
        <v>188</v>
      </c>
      <c r="AT4" s="571"/>
      <c r="AU4" s="570" t="s">
        <v>3</v>
      </c>
      <c r="AV4" s="569"/>
      <c r="AX4" s="568" t="s">
        <v>187</v>
      </c>
      <c r="AY4" s="567"/>
    </row>
    <row r="5" spans="1:52" s="561" customFormat="1" ht="12" thickBot="1" x14ac:dyDescent="0.25">
      <c r="A5" s="308" t="s">
        <v>104</v>
      </c>
      <c r="B5" s="566"/>
      <c r="C5" s="24" t="s">
        <v>39</v>
      </c>
      <c r="D5" s="25" t="s">
        <v>38</v>
      </c>
      <c r="E5" s="24" t="s">
        <v>39</v>
      </c>
      <c r="F5" s="25" t="s">
        <v>38</v>
      </c>
      <c r="G5" s="24" t="s">
        <v>39</v>
      </c>
      <c r="H5" s="25" t="s">
        <v>38</v>
      </c>
      <c r="I5" s="24" t="s">
        <v>39</v>
      </c>
      <c r="J5" s="25" t="s">
        <v>38</v>
      </c>
      <c r="K5" s="24" t="s">
        <v>39</v>
      </c>
      <c r="L5" s="25" t="s">
        <v>38</v>
      </c>
      <c r="M5" s="24" t="s">
        <v>39</v>
      </c>
      <c r="N5" s="23" t="s">
        <v>38</v>
      </c>
      <c r="O5" s="24" t="s">
        <v>39</v>
      </c>
      <c r="P5" s="23" t="s">
        <v>38</v>
      </c>
      <c r="Q5" s="24" t="s">
        <v>39</v>
      </c>
      <c r="R5" s="23" t="s">
        <v>38</v>
      </c>
      <c r="S5" s="24" t="s">
        <v>39</v>
      </c>
      <c r="T5" s="23" t="s">
        <v>38</v>
      </c>
      <c r="U5" s="24" t="s">
        <v>39</v>
      </c>
      <c r="V5" s="23" t="s">
        <v>38</v>
      </c>
      <c r="W5" s="24" t="s">
        <v>39</v>
      </c>
      <c r="X5" s="25" t="s">
        <v>38</v>
      </c>
      <c r="Y5" s="24" t="s">
        <v>39</v>
      </c>
      <c r="Z5" s="25" t="s">
        <v>38</v>
      </c>
      <c r="AA5" s="24" t="s">
        <v>39</v>
      </c>
      <c r="AB5" s="25" t="s">
        <v>38</v>
      </c>
      <c r="AC5" s="24" t="s">
        <v>39</v>
      </c>
      <c r="AD5" s="23" t="s">
        <v>38</v>
      </c>
      <c r="AE5" s="24" t="s">
        <v>39</v>
      </c>
      <c r="AF5" s="23" t="s">
        <v>38</v>
      </c>
      <c r="AG5" s="24" t="s">
        <v>39</v>
      </c>
      <c r="AH5" s="23" t="s">
        <v>38</v>
      </c>
      <c r="AI5" s="24" t="s">
        <v>39</v>
      </c>
      <c r="AJ5" s="23" t="s">
        <v>38</v>
      </c>
      <c r="AK5" s="24" t="s">
        <v>39</v>
      </c>
      <c r="AL5" s="23" t="s">
        <v>38</v>
      </c>
      <c r="AM5" s="24" t="s">
        <v>39</v>
      </c>
      <c r="AN5" s="23" t="s">
        <v>38</v>
      </c>
      <c r="AO5" s="24" t="s">
        <v>39</v>
      </c>
      <c r="AP5" s="25" t="s">
        <v>38</v>
      </c>
      <c r="AQ5" s="24" t="s">
        <v>39</v>
      </c>
      <c r="AR5" s="25" t="s">
        <v>38</v>
      </c>
      <c r="AS5" s="565" t="s">
        <v>39</v>
      </c>
      <c r="AT5" s="25" t="s">
        <v>38</v>
      </c>
      <c r="AU5" s="565" t="s">
        <v>39</v>
      </c>
      <c r="AV5" s="23" t="s">
        <v>38</v>
      </c>
      <c r="AW5" s="564"/>
      <c r="AX5" s="563" t="s">
        <v>39</v>
      </c>
      <c r="AY5" s="562" t="s">
        <v>38</v>
      </c>
    </row>
    <row r="6" spans="1:52" ht="12.75" customHeight="1" thickTop="1" x14ac:dyDescent="0.2">
      <c r="A6" s="88" t="str">
        <f>'t1'!A6</f>
        <v>SEGRETARIO A</v>
      </c>
      <c r="B6" s="342" t="str">
        <f>'t1'!B6</f>
        <v>0D0102</v>
      </c>
      <c r="C6" s="556"/>
      <c r="D6" s="13"/>
      <c r="E6" s="556"/>
      <c r="F6" s="13"/>
      <c r="G6" s="556"/>
      <c r="H6" s="13"/>
      <c r="I6" s="556"/>
      <c r="J6" s="13"/>
      <c r="K6" s="556"/>
      <c r="L6" s="13"/>
      <c r="M6" s="556"/>
      <c r="N6" s="13"/>
      <c r="O6" s="556"/>
      <c r="P6" s="13"/>
      <c r="Q6" s="556"/>
      <c r="R6" s="13"/>
      <c r="S6" s="556"/>
      <c r="T6" s="13"/>
      <c r="U6" s="556"/>
      <c r="V6" s="13"/>
      <c r="W6" s="556"/>
      <c r="X6" s="13"/>
      <c r="Y6" s="556"/>
      <c r="Z6" s="13"/>
      <c r="AA6" s="556"/>
      <c r="AB6" s="13"/>
      <c r="AC6" s="556"/>
      <c r="AD6" s="13"/>
      <c r="AE6" s="556"/>
      <c r="AF6" s="13"/>
      <c r="AG6" s="556"/>
      <c r="AH6" s="13"/>
      <c r="AI6" s="556"/>
      <c r="AJ6" s="13"/>
      <c r="AK6" s="556"/>
      <c r="AL6" s="13"/>
      <c r="AM6" s="556"/>
      <c r="AN6" s="13"/>
      <c r="AO6" s="556"/>
      <c r="AP6" s="13"/>
      <c r="AQ6" s="556"/>
      <c r="AR6" s="13"/>
      <c r="AS6" s="556"/>
      <c r="AT6" s="13"/>
      <c r="AU6" s="555">
        <f>SUM(S6,U6,W6,Y6,C6,E6,G6,I6,K6,M6,O6,Q6,AA6,AC6,AE6,AG6,AI6,AK6,AM6,AO6,AQ6,AS6)</f>
        <v>0</v>
      </c>
      <c r="AV6" s="11">
        <f>SUM(T6,V6,X6,Z6,D6,F6,H6,J6,L6,N6,P6,R6,AB6,AD6,AF6,AH6,AJ6,AL6,AN6,AP6,AR6,AT6)</f>
        <v>0</v>
      </c>
      <c r="AW6" s="551" t="str">
        <f>IF((AU6+AV6)=(AX6+AY6),"OK","Controllare totale")</f>
        <v>OK</v>
      </c>
      <c r="AX6" s="560">
        <f>'t1'!K6-'t3'!C6-'t3'!E6-'t3'!G6-'t3'!I6+'t3'!K6+'t3'!M6+'t3'!O6</f>
        <v>0</v>
      </c>
      <c r="AY6" s="559">
        <f>'t1'!L6-'t3'!D6-'t3'!F6-'t3'!H6-'t3'!J6+'t3'!L6+'t3'!N6+'t3'!P6</f>
        <v>0</v>
      </c>
      <c r="AZ6" s="10">
        <f>'t1'!M6</f>
        <v>0</v>
      </c>
    </row>
    <row r="7" spans="1:52" ht="12.75" customHeight="1" x14ac:dyDescent="0.2">
      <c r="A7" s="88" t="str">
        <f>'t1'!A7</f>
        <v>SEGRETARIO B</v>
      </c>
      <c r="B7" s="342" t="str">
        <f>'t1'!B7</f>
        <v>0D0103</v>
      </c>
      <c r="C7" s="556"/>
      <c r="D7" s="13"/>
      <c r="E7" s="556"/>
      <c r="F7" s="13"/>
      <c r="G7" s="556"/>
      <c r="H7" s="13"/>
      <c r="I7" s="556"/>
      <c r="J7" s="13"/>
      <c r="K7" s="556"/>
      <c r="L7" s="13"/>
      <c r="M7" s="556"/>
      <c r="N7" s="13"/>
      <c r="O7" s="556"/>
      <c r="P7" s="13"/>
      <c r="Q7" s="556"/>
      <c r="R7" s="13"/>
      <c r="S7" s="556"/>
      <c r="T7" s="13"/>
      <c r="U7" s="556"/>
      <c r="V7" s="13"/>
      <c r="W7" s="556"/>
      <c r="X7" s="13"/>
      <c r="Y7" s="556"/>
      <c r="Z7" s="13"/>
      <c r="AA7" s="556"/>
      <c r="AB7" s="13"/>
      <c r="AC7" s="556"/>
      <c r="AD7" s="13"/>
      <c r="AE7" s="556"/>
      <c r="AF7" s="13"/>
      <c r="AG7" s="556"/>
      <c r="AH7" s="13"/>
      <c r="AI7" s="556"/>
      <c r="AJ7" s="13"/>
      <c r="AK7" s="556"/>
      <c r="AL7" s="13"/>
      <c r="AM7" s="556"/>
      <c r="AN7" s="13"/>
      <c r="AO7" s="556"/>
      <c r="AP7" s="13"/>
      <c r="AQ7" s="556"/>
      <c r="AR7" s="13"/>
      <c r="AS7" s="556"/>
      <c r="AT7" s="13"/>
      <c r="AU7" s="555">
        <f>SUM(C7,E7,G7,I7,K7,M7,O7,Q7,S7,U7,W7,Y7,AA7,AC7,AE7,AG7,AI7,AK7,AM7,AO7,AQ7,AS7)</f>
        <v>0</v>
      </c>
      <c r="AV7" s="11">
        <f>SUM(T7,V7,X7,Z7,D7,F7,H7,J7,L7,N7,P7,R7,AB7,AD7,AF7,AH7,AJ7,AL7,AN7,AP7,AR7,AT7)</f>
        <v>0</v>
      </c>
      <c r="AW7" s="551" t="str">
        <f>IF((AU7+AV7)=(AX7+AY7),"OK","Controllare totale")</f>
        <v>OK</v>
      </c>
      <c r="AX7" s="558">
        <f>'t1'!K7-'t3'!C7-'t3'!E7-'t3'!G7-'t3'!I7+'t3'!K7+'t3'!M7+'t3'!O7</f>
        <v>0</v>
      </c>
      <c r="AY7" s="557">
        <f>'t1'!L7-'t3'!D7-'t3'!F7-'t3'!H7-'t3'!J7+'t3'!L7+'t3'!N7+'t3'!P7</f>
        <v>0</v>
      </c>
      <c r="AZ7" s="10">
        <f>'t1'!M7</f>
        <v>0</v>
      </c>
    </row>
    <row r="8" spans="1:52" ht="12.75" customHeight="1" x14ac:dyDescent="0.2">
      <c r="A8" s="88" t="str">
        <f>'t1'!A8</f>
        <v>SEGRETARIO C</v>
      </c>
      <c r="B8" s="342" t="str">
        <f>'t1'!B8</f>
        <v>0D0485</v>
      </c>
      <c r="C8" s="556"/>
      <c r="D8" s="13"/>
      <c r="E8" s="556"/>
      <c r="F8" s="13"/>
      <c r="G8" s="556"/>
      <c r="H8" s="13"/>
      <c r="I8" s="556"/>
      <c r="J8" s="13"/>
      <c r="K8" s="556"/>
      <c r="L8" s="13"/>
      <c r="M8" s="556"/>
      <c r="N8" s="13"/>
      <c r="O8" s="556"/>
      <c r="P8" s="13"/>
      <c r="Q8" s="556"/>
      <c r="R8" s="13"/>
      <c r="S8" s="556"/>
      <c r="T8" s="13"/>
      <c r="U8" s="556"/>
      <c r="V8" s="13"/>
      <c r="W8" s="556"/>
      <c r="X8" s="13"/>
      <c r="Y8" s="556"/>
      <c r="Z8" s="13"/>
      <c r="AA8" s="556"/>
      <c r="AB8" s="13"/>
      <c r="AC8" s="556"/>
      <c r="AD8" s="13"/>
      <c r="AE8" s="556"/>
      <c r="AF8" s="13"/>
      <c r="AG8" s="556"/>
      <c r="AH8" s="13"/>
      <c r="AI8" s="556"/>
      <c r="AJ8" s="13"/>
      <c r="AK8" s="556"/>
      <c r="AL8" s="13"/>
      <c r="AM8" s="556"/>
      <c r="AN8" s="13"/>
      <c r="AO8" s="556"/>
      <c r="AP8" s="13"/>
      <c r="AQ8" s="556"/>
      <c r="AR8" s="13"/>
      <c r="AS8" s="556"/>
      <c r="AT8" s="13"/>
      <c r="AU8" s="555">
        <f>SUM(S8,U8,W8,Y8,C8,E8,G8,I8,K8,M8,O8,Q8,AA8,AC8,AE8,AG8,AI8,AK8,AM8,AO8,AQ8,AS8)</f>
        <v>0</v>
      </c>
      <c r="AV8" s="11">
        <f>SUM(T8,V8,X8,Z8,D8,F8,H8,J8,L8,N8,P8,R8,AB8,AD8,AF8,AH8,AJ8,AL8,AN8,AP8,AR8,AT8)</f>
        <v>0</v>
      </c>
      <c r="AW8" s="551" t="str">
        <f>IF((AU8+AV8)=(AX8+AY8),"OK","Controllare totale")</f>
        <v>OK</v>
      </c>
      <c r="AX8" s="558">
        <f>'t1'!K8-'t3'!C8-'t3'!E8-'t3'!G8-'t3'!I8+'t3'!K8+'t3'!M8+'t3'!O8</f>
        <v>0</v>
      </c>
      <c r="AY8" s="557">
        <f>'t1'!L8-'t3'!D8-'t3'!F8-'t3'!H8-'t3'!J8+'t3'!L8+'t3'!N8+'t3'!P8</f>
        <v>0</v>
      </c>
      <c r="AZ8" s="10">
        <f>'t1'!M8</f>
        <v>0</v>
      </c>
    </row>
    <row r="9" spans="1:52" ht="12.75" customHeight="1" x14ac:dyDescent="0.2">
      <c r="A9" s="88" t="str">
        <f>'t1'!A9</f>
        <v>DIRETTORE  GENERALE</v>
      </c>
      <c r="B9" s="342" t="str">
        <f>'t1'!B9</f>
        <v>0D0097</v>
      </c>
      <c r="C9" s="556"/>
      <c r="D9" s="13"/>
      <c r="E9" s="556"/>
      <c r="F9" s="13"/>
      <c r="G9" s="556"/>
      <c r="H9" s="13"/>
      <c r="I9" s="556"/>
      <c r="J9" s="13"/>
      <c r="K9" s="556"/>
      <c r="L9" s="13"/>
      <c r="M9" s="556"/>
      <c r="N9" s="13"/>
      <c r="O9" s="556"/>
      <c r="P9" s="13"/>
      <c r="Q9" s="556"/>
      <c r="R9" s="13"/>
      <c r="S9" s="556"/>
      <c r="T9" s="13"/>
      <c r="U9" s="556"/>
      <c r="V9" s="13"/>
      <c r="W9" s="556"/>
      <c r="X9" s="13"/>
      <c r="Y9" s="556"/>
      <c r="Z9" s="13"/>
      <c r="AA9" s="556"/>
      <c r="AB9" s="13"/>
      <c r="AC9" s="556"/>
      <c r="AD9" s="13"/>
      <c r="AE9" s="556"/>
      <c r="AF9" s="13"/>
      <c r="AG9" s="556"/>
      <c r="AH9" s="13"/>
      <c r="AI9" s="556"/>
      <c r="AJ9" s="13"/>
      <c r="AK9" s="556"/>
      <c r="AL9" s="13"/>
      <c r="AM9" s="556"/>
      <c r="AN9" s="13"/>
      <c r="AO9" s="556"/>
      <c r="AP9" s="13"/>
      <c r="AQ9" s="556"/>
      <c r="AR9" s="13"/>
      <c r="AS9" s="556"/>
      <c r="AT9" s="13"/>
      <c r="AU9" s="555">
        <f>SUM(S9,U9,W9,Y9,C9,E9,G9,I9,K9,M9,O9,Q9,AA9,AC9,AE9,AG9,AI9,AK9,AM9,AO9,AQ9,AS9)</f>
        <v>0</v>
      </c>
      <c r="AV9" s="11">
        <f>SUM(T9,V9,X9,Z9,D9,F9,H9,J9,L9,N9,P9,R9,AB9,AD9,AF9,AH9,AJ9,AL9,AN9,AP9,AR9,AT9)</f>
        <v>0</v>
      </c>
      <c r="AW9" s="551" t="str">
        <f>IF((AU9+AV9)=(AX9+AY9),"OK","Controllare totale")</f>
        <v>OK</v>
      </c>
      <c r="AX9" s="558">
        <f>'t1'!K9-'t3'!C9-'t3'!E9-'t3'!G9-'t3'!I9+'t3'!K9+'t3'!M9+'t3'!O9</f>
        <v>0</v>
      </c>
      <c r="AY9" s="557">
        <f>'t1'!L9-'t3'!D9-'t3'!F9-'t3'!H9-'t3'!J9+'t3'!L9+'t3'!N9+'t3'!P9</f>
        <v>0</v>
      </c>
      <c r="AZ9" s="10">
        <f>'t1'!M9</f>
        <v>0</v>
      </c>
    </row>
    <row r="10" spans="1:52" ht="12.75" customHeight="1" x14ac:dyDescent="0.2">
      <c r="A10" s="88" t="str">
        <f>'t1'!A10</f>
        <v>ALTE SPECIALIZZ. FUORI D.O.</v>
      </c>
      <c r="B10" s="342" t="str">
        <f>'t1'!B10</f>
        <v>0D0095</v>
      </c>
      <c r="C10" s="556"/>
      <c r="D10" s="13"/>
      <c r="E10" s="556"/>
      <c r="F10" s="13"/>
      <c r="G10" s="556"/>
      <c r="H10" s="13"/>
      <c r="I10" s="556"/>
      <c r="J10" s="13"/>
      <c r="K10" s="556"/>
      <c r="L10" s="13"/>
      <c r="M10" s="556"/>
      <c r="N10" s="13"/>
      <c r="O10" s="556"/>
      <c r="P10" s="13"/>
      <c r="Q10" s="556"/>
      <c r="R10" s="13"/>
      <c r="S10" s="556"/>
      <c r="T10" s="13"/>
      <c r="U10" s="556"/>
      <c r="V10" s="13"/>
      <c r="W10" s="556"/>
      <c r="X10" s="13"/>
      <c r="Y10" s="556"/>
      <c r="Z10" s="13"/>
      <c r="AA10" s="556"/>
      <c r="AB10" s="13"/>
      <c r="AC10" s="556"/>
      <c r="AD10" s="13"/>
      <c r="AE10" s="556"/>
      <c r="AF10" s="13"/>
      <c r="AG10" s="556"/>
      <c r="AH10" s="13"/>
      <c r="AI10" s="556"/>
      <c r="AJ10" s="13"/>
      <c r="AK10" s="556"/>
      <c r="AL10" s="13"/>
      <c r="AM10" s="556"/>
      <c r="AN10" s="13"/>
      <c r="AO10" s="556"/>
      <c r="AP10" s="13"/>
      <c r="AQ10" s="556"/>
      <c r="AR10" s="13"/>
      <c r="AS10" s="556"/>
      <c r="AT10" s="13"/>
      <c r="AU10" s="555">
        <f>SUM(S10,U10,W10,Y10,C10,E10,G10,I10,K10,M10,O10,Q10,AA10,AC10,AE10,AG10,AI10,AK10,AM10,AO10,AQ10,AS10)</f>
        <v>0</v>
      </c>
      <c r="AV10" s="11">
        <f>SUM(T10,V10,X10,Z10,D10,F10,H10,J10,L10,N10,P10,R10,AB10,AD10,AF10,AH10,AJ10,AL10,AN10,AP10,AR10,AT10)</f>
        <v>0</v>
      </c>
      <c r="AW10" s="551" t="str">
        <f>IF((AU10+AV10)=(AX10+AY10),"OK","Controllare totale")</f>
        <v>OK</v>
      </c>
      <c r="AX10" s="558">
        <f>'t1'!K10-'t3'!C10-'t3'!E10-'t3'!G10-'t3'!I10+'t3'!K10+'t3'!M10+'t3'!O10</f>
        <v>0</v>
      </c>
      <c r="AY10" s="557">
        <f>'t1'!L10-'t3'!D10-'t3'!F10-'t3'!H10-'t3'!J10+'t3'!L10+'t3'!N10+'t3'!P10</f>
        <v>0</v>
      </c>
      <c r="AZ10" s="10">
        <f>'t1'!M10</f>
        <v>0</v>
      </c>
    </row>
    <row r="11" spans="1:52" ht="12.75" customHeight="1" x14ac:dyDescent="0.2">
      <c r="A11" s="88" t="str">
        <f>'t1'!A11</f>
        <v>DIRIGENTE A TEMPO DETERMINATO FUORI D.O.</v>
      </c>
      <c r="B11" s="342" t="str">
        <f>'t1'!B11</f>
        <v>0D0098</v>
      </c>
      <c r="C11" s="556"/>
      <c r="D11" s="13"/>
      <c r="E11" s="556"/>
      <c r="F11" s="13"/>
      <c r="G11" s="556"/>
      <c r="H11" s="13"/>
      <c r="I11" s="556"/>
      <c r="J11" s="13"/>
      <c r="K11" s="556"/>
      <c r="L11" s="13"/>
      <c r="M11" s="556"/>
      <c r="N11" s="13"/>
      <c r="O11" s="556"/>
      <c r="P11" s="13"/>
      <c r="Q11" s="556"/>
      <c r="R11" s="13"/>
      <c r="S11" s="556"/>
      <c r="T11" s="13"/>
      <c r="U11" s="556"/>
      <c r="V11" s="13"/>
      <c r="W11" s="556"/>
      <c r="X11" s="13"/>
      <c r="Y11" s="556"/>
      <c r="Z11" s="13"/>
      <c r="AA11" s="556"/>
      <c r="AB11" s="13"/>
      <c r="AC11" s="556"/>
      <c r="AD11" s="13"/>
      <c r="AE11" s="556"/>
      <c r="AF11" s="13"/>
      <c r="AG11" s="556"/>
      <c r="AH11" s="13"/>
      <c r="AI11" s="556"/>
      <c r="AJ11" s="13"/>
      <c r="AK11" s="556"/>
      <c r="AL11" s="13"/>
      <c r="AM11" s="556"/>
      <c r="AN11" s="13"/>
      <c r="AO11" s="556"/>
      <c r="AP11" s="13"/>
      <c r="AQ11" s="556"/>
      <c r="AR11" s="13"/>
      <c r="AS11" s="556"/>
      <c r="AT11" s="13"/>
      <c r="AU11" s="555">
        <f>SUM(S11,U11,W11,Y11,C11,E11,G11,I11,K11,M11,O11,Q11,AA11,AC11,AE11,AG11,AI11,AK11,AM11,AO11,AQ11,AS11)</f>
        <v>0</v>
      </c>
      <c r="AV11" s="11">
        <f>SUM(T11,V11,X11,Z11,D11,F11,H11,J11,L11,N11,P11,R11,AB11,AD11,AF11,AH11,AJ11,AL11,AN11,AP11,AR11,AT11)</f>
        <v>0</v>
      </c>
      <c r="AW11" s="551" t="str">
        <f>IF((AU11+AV11)=(AX11+AY11),"OK","Controllare totale")</f>
        <v>OK</v>
      </c>
      <c r="AX11" s="558">
        <f>'t1'!K11-'t3'!C11-'t3'!E11-'t3'!G11-'t3'!I11+'t3'!K11+'t3'!M11+'t3'!O11</f>
        <v>0</v>
      </c>
      <c r="AY11" s="557">
        <f>'t1'!L11-'t3'!D11-'t3'!F11-'t3'!H11-'t3'!J11+'t3'!L11+'t3'!N11+'t3'!P11</f>
        <v>0</v>
      </c>
      <c r="AZ11" s="10">
        <f>'t1'!M11</f>
        <v>0</v>
      </c>
    </row>
    <row r="12" spans="1:52" ht="12.75" customHeight="1" x14ac:dyDescent="0.2">
      <c r="A12" s="88" t="str">
        <f>'t1'!A12</f>
        <v>SEGRETARIO GENERALE CCIAA</v>
      </c>
      <c r="B12" s="342" t="str">
        <f>'t1'!B12</f>
        <v>0D0104</v>
      </c>
      <c r="C12" s="556"/>
      <c r="D12" s="13"/>
      <c r="E12" s="556"/>
      <c r="F12" s="13"/>
      <c r="G12" s="556"/>
      <c r="H12" s="13"/>
      <c r="I12" s="556"/>
      <c r="J12" s="13"/>
      <c r="K12" s="556"/>
      <c r="L12" s="13"/>
      <c r="M12" s="556"/>
      <c r="N12" s="13"/>
      <c r="O12" s="556"/>
      <c r="P12" s="13"/>
      <c r="Q12" s="556"/>
      <c r="R12" s="13"/>
      <c r="S12" s="556"/>
      <c r="T12" s="13"/>
      <c r="U12" s="556"/>
      <c r="V12" s="13"/>
      <c r="W12" s="556"/>
      <c r="X12" s="13"/>
      <c r="Y12" s="556"/>
      <c r="Z12" s="13"/>
      <c r="AA12" s="556"/>
      <c r="AB12" s="13"/>
      <c r="AC12" s="556"/>
      <c r="AD12" s="13"/>
      <c r="AE12" s="556"/>
      <c r="AF12" s="13"/>
      <c r="AG12" s="556"/>
      <c r="AH12" s="13"/>
      <c r="AI12" s="556"/>
      <c r="AJ12" s="13"/>
      <c r="AK12" s="556"/>
      <c r="AL12" s="13"/>
      <c r="AM12" s="556"/>
      <c r="AN12" s="13"/>
      <c r="AO12" s="556"/>
      <c r="AP12" s="13"/>
      <c r="AQ12" s="556"/>
      <c r="AR12" s="13"/>
      <c r="AS12" s="556"/>
      <c r="AT12" s="13"/>
      <c r="AU12" s="555">
        <f>SUM(S12,U12,W12,Y12,C12,E12,G12,I12,K12,M12,O12,Q12,AA12,AC12,AE12,AG12,AI12,AK12,AM12,AO12,AQ12,AS12)</f>
        <v>0</v>
      </c>
      <c r="AV12" s="11">
        <f>SUM(T12,V12,X12,Z12,D12,F12,H12,J12,L12,N12,P12,R12,AB12,AD12,AF12,AH12,AJ12,AL12,AN12,AP12,AR12,AT12)</f>
        <v>0</v>
      </c>
      <c r="AW12" s="551" t="str">
        <f>IF((AU12+AV12)=(AX12+AY12),"OK","Controllare totale")</f>
        <v>OK</v>
      </c>
      <c r="AX12" s="558">
        <f>'t1'!K12-'t3'!C12-'t3'!E12-'t3'!G12-'t3'!I12+'t3'!K12+'t3'!M12+'t3'!O12</f>
        <v>0</v>
      </c>
      <c r="AY12" s="557">
        <f>'t1'!L12-'t3'!D12-'t3'!F12-'t3'!H12-'t3'!J12+'t3'!L12+'t3'!N12+'t3'!P12</f>
        <v>0</v>
      </c>
      <c r="AZ12" s="10">
        <f>'t1'!M12</f>
        <v>0</v>
      </c>
    </row>
    <row r="13" spans="1:52" ht="12.75" customHeight="1" x14ac:dyDescent="0.2">
      <c r="A13" s="88" t="str">
        <f>'t1'!A13</f>
        <v>DIRIGENTE A TEMPO INDETERMINATO</v>
      </c>
      <c r="B13" s="342" t="str">
        <f>'t1'!B13</f>
        <v>0D0164</v>
      </c>
      <c r="C13" s="556"/>
      <c r="D13" s="13"/>
      <c r="E13" s="556"/>
      <c r="F13" s="13"/>
      <c r="G13" s="556"/>
      <c r="H13" s="13"/>
      <c r="I13" s="556"/>
      <c r="J13" s="13"/>
      <c r="K13" s="556"/>
      <c r="L13" s="13"/>
      <c r="M13" s="556"/>
      <c r="N13" s="13"/>
      <c r="O13" s="556"/>
      <c r="P13" s="13"/>
      <c r="Q13" s="556"/>
      <c r="R13" s="13"/>
      <c r="S13" s="556"/>
      <c r="T13" s="13"/>
      <c r="U13" s="556"/>
      <c r="V13" s="13"/>
      <c r="W13" s="556"/>
      <c r="X13" s="13"/>
      <c r="Y13" s="556"/>
      <c r="Z13" s="13"/>
      <c r="AA13" s="556"/>
      <c r="AB13" s="13"/>
      <c r="AC13" s="556"/>
      <c r="AD13" s="13"/>
      <c r="AE13" s="556"/>
      <c r="AF13" s="13"/>
      <c r="AG13" s="556"/>
      <c r="AH13" s="13"/>
      <c r="AI13" s="556"/>
      <c r="AJ13" s="13"/>
      <c r="AK13" s="556"/>
      <c r="AL13" s="13"/>
      <c r="AM13" s="556"/>
      <c r="AN13" s="13"/>
      <c r="AO13" s="556"/>
      <c r="AP13" s="13"/>
      <c r="AQ13" s="556"/>
      <c r="AR13" s="13"/>
      <c r="AS13" s="556"/>
      <c r="AT13" s="13"/>
      <c r="AU13" s="555">
        <f>SUM(S13,U13,W13,Y13,C13,E13,G13,I13,K13,M13,O13,Q13,AA13,AC13,AE13,AG13,AI13,AK13,AM13,AO13,AQ13,AS13)</f>
        <v>0</v>
      </c>
      <c r="AV13" s="11">
        <f>SUM(T13,V13,X13,Z13,D13,F13,H13,J13,L13,N13,P13,R13,AB13,AD13,AF13,AH13,AJ13,AL13,AN13,AP13,AR13,AT13)</f>
        <v>0</v>
      </c>
      <c r="AW13" s="551" t="str">
        <f>IF((AU13+AV13)=(AX13+AY13),"OK","Controllare totale")</f>
        <v>OK</v>
      </c>
      <c r="AX13" s="558">
        <f>'t1'!K13-'t3'!C13-'t3'!E13-'t3'!G13-'t3'!I13+'t3'!K13+'t3'!M13+'t3'!O13</f>
        <v>0</v>
      </c>
      <c r="AY13" s="557">
        <f>'t1'!L13-'t3'!D13-'t3'!F13-'t3'!H13-'t3'!J13+'t3'!L13+'t3'!N13+'t3'!P13</f>
        <v>0</v>
      </c>
      <c r="AZ13" s="10">
        <f>'t1'!M13</f>
        <v>0</v>
      </c>
    </row>
    <row r="14" spans="1:52" ht="12.75" customHeight="1" x14ac:dyDescent="0.2">
      <c r="A14" s="88" t="str">
        <f>'t1'!A14</f>
        <v>DIRIGENTE A TEMPO DETERMINATO IN D.O.</v>
      </c>
      <c r="B14" s="342" t="str">
        <f>'t1'!B14</f>
        <v>0D0165</v>
      </c>
      <c r="C14" s="556"/>
      <c r="D14" s="13"/>
      <c r="E14" s="556"/>
      <c r="F14" s="13"/>
      <c r="G14" s="556"/>
      <c r="H14" s="13"/>
      <c r="I14" s="556"/>
      <c r="J14" s="13"/>
      <c r="K14" s="556"/>
      <c r="L14" s="13"/>
      <c r="M14" s="556"/>
      <c r="N14" s="13"/>
      <c r="O14" s="556"/>
      <c r="P14" s="13"/>
      <c r="Q14" s="556"/>
      <c r="R14" s="13"/>
      <c r="S14" s="556"/>
      <c r="T14" s="13"/>
      <c r="U14" s="556"/>
      <c r="V14" s="13"/>
      <c r="W14" s="556"/>
      <c r="X14" s="13"/>
      <c r="Y14" s="556"/>
      <c r="Z14" s="13"/>
      <c r="AA14" s="556"/>
      <c r="AB14" s="13"/>
      <c r="AC14" s="556"/>
      <c r="AD14" s="13"/>
      <c r="AE14" s="556"/>
      <c r="AF14" s="13"/>
      <c r="AG14" s="556"/>
      <c r="AH14" s="13"/>
      <c r="AI14" s="556"/>
      <c r="AJ14" s="13"/>
      <c r="AK14" s="556"/>
      <c r="AL14" s="13"/>
      <c r="AM14" s="556"/>
      <c r="AN14" s="13"/>
      <c r="AO14" s="556"/>
      <c r="AP14" s="13"/>
      <c r="AQ14" s="556"/>
      <c r="AR14" s="13"/>
      <c r="AS14" s="556"/>
      <c r="AT14" s="13"/>
      <c r="AU14" s="555">
        <f>SUM(S14,U14,W14,Y14,C14,E14,G14,I14,K14,M14,O14,Q14,AA14,AC14,AE14,AG14,AI14,AK14,AM14,AO14,AQ14,AS14)</f>
        <v>0</v>
      </c>
      <c r="AV14" s="11">
        <f>SUM(T14,V14,X14,Z14,D14,F14,H14,J14,L14,N14,P14,R14,AB14,AD14,AF14,AH14,AJ14,AL14,AN14,AP14,AR14,AT14)</f>
        <v>0</v>
      </c>
      <c r="AW14" s="551" t="str">
        <f>IF((AU14+AV14)=(AX14+AY14),"OK","Controllare totale")</f>
        <v>OK</v>
      </c>
      <c r="AX14" s="558">
        <f>'t1'!K14-'t3'!C14-'t3'!E14-'t3'!G14-'t3'!I14+'t3'!K14+'t3'!M14+'t3'!O14</f>
        <v>0</v>
      </c>
      <c r="AY14" s="557">
        <f>'t1'!L14-'t3'!D14-'t3'!F14-'t3'!H14-'t3'!J14+'t3'!L14+'t3'!N14+'t3'!P14</f>
        <v>0</v>
      </c>
      <c r="AZ14" s="10">
        <f>'t1'!M14</f>
        <v>0</v>
      </c>
    </row>
    <row r="15" spans="1:52" ht="12.75" customHeight="1" x14ac:dyDescent="0.2">
      <c r="A15" s="88" t="str">
        <f>'t1'!A15</f>
        <v xml:space="preserve">ALTE SPECIALIZZ. IN D.O. </v>
      </c>
      <c r="B15" s="342" t="str">
        <f>'t1'!B15</f>
        <v>0D0I95</v>
      </c>
      <c r="C15" s="556"/>
      <c r="D15" s="13"/>
      <c r="E15" s="556"/>
      <c r="F15" s="13"/>
      <c r="G15" s="556"/>
      <c r="H15" s="13"/>
      <c r="I15" s="556"/>
      <c r="J15" s="13"/>
      <c r="K15" s="556"/>
      <c r="L15" s="13"/>
      <c r="M15" s="556"/>
      <c r="N15" s="13"/>
      <c r="O15" s="556"/>
      <c r="P15" s="13"/>
      <c r="Q15" s="556"/>
      <c r="R15" s="13"/>
      <c r="S15" s="556"/>
      <c r="T15" s="13"/>
      <c r="U15" s="556"/>
      <c r="V15" s="13"/>
      <c r="W15" s="556"/>
      <c r="X15" s="13"/>
      <c r="Y15" s="556"/>
      <c r="Z15" s="13"/>
      <c r="AA15" s="556"/>
      <c r="AB15" s="13"/>
      <c r="AC15" s="556"/>
      <c r="AD15" s="13"/>
      <c r="AE15" s="556"/>
      <c r="AF15" s="13"/>
      <c r="AG15" s="556"/>
      <c r="AH15" s="13"/>
      <c r="AI15" s="556"/>
      <c r="AJ15" s="13"/>
      <c r="AK15" s="556"/>
      <c r="AL15" s="13"/>
      <c r="AM15" s="556"/>
      <c r="AN15" s="13"/>
      <c r="AO15" s="556"/>
      <c r="AP15" s="13"/>
      <c r="AQ15" s="556"/>
      <c r="AR15" s="13"/>
      <c r="AS15" s="556"/>
      <c r="AT15" s="13"/>
      <c r="AU15" s="555">
        <f>SUM(S15,U15,W15,Y15,C15,E15,G15,I15,K15,M15,O15,Q15,AA15,AC15,AE15,AG15,AI15,AK15,AM15,AO15,AQ15,AS15)</f>
        <v>0</v>
      </c>
      <c r="AV15" s="11">
        <f>SUM(T15,V15,X15,Z15,D15,F15,H15,J15,L15,N15,P15,R15,AB15,AD15,AF15,AH15,AJ15,AL15,AN15,AP15,AR15,AT15)</f>
        <v>0</v>
      </c>
      <c r="AW15" s="551" t="str">
        <f>IF((AU15+AV15)=(AX15+AY15),"OK","Controllare totale")</f>
        <v>OK</v>
      </c>
      <c r="AX15" s="558">
        <f>'t1'!K15-'t3'!C15-'t3'!E15-'t3'!G15-'t3'!I15+'t3'!K15+'t3'!M15+'t3'!O15</f>
        <v>0</v>
      </c>
      <c r="AY15" s="557">
        <f>'t1'!L15-'t3'!D15-'t3'!F15-'t3'!H15-'t3'!J15+'t3'!L15+'t3'!N15+'t3'!P15</f>
        <v>0</v>
      </c>
      <c r="AZ15" s="10">
        <f>'t1'!M15</f>
        <v>0</v>
      </c>
    </row>
    <row r="16" spans="1:52" ht="12.75" customHeight="1" x14ac:dyDescent="0.2">
      <c r="A16" s="88" t="str">
        <f>'t1'!A16</f>
        <v>RESPONSABILE DEI SERVIZI O DEGLI UFFICI IN D.O</v>
      </c>
      <c r="B16" s="342" t="str">
        <f>'t1'!B16</f>
        <v>0D0I96</v>
      </c>
      <c r="C16" s="556"/>
      <c r="D16" s="13"/>
      <c r="E16" s="556"/>
      <c r="F16" s="13"/>
      <c r="G16" s="556"/>
      <c r="H16" s="13"/>
      <c r="I16" s="556"/>
      <c r="J16" s="13"/>
      <c r="K16" s="556"/>
      <c r="L16" s="13"/>
      <c r="M16" s="556"/>
      <c r="N16" s="13"/>
      <c r="O16" s="556"/>
      <c r="P16" s="13"/>
      <c r="Q16" s="556"/>
      <c r="R16" s="13"/>
      <c r="S16" s="556"/>
      <c r="T16" s="13"/>
      <c r="U16" s="556"/>
      <c r="V16" s="13"/>
      <c r="W16" s="556"/>
      <c r="X16" s="13"/>
      <c r="Y16" s="556"/>
      <c r="Z16" s="13"/>
      <c r="AA16" s="556"/>
      <c r="AB16" s="13"/>
      <c r="AC16" s="556"/>
      <c r="AD16" s="13"/>
      <c r="AE16" s="556"/>
      <c r="AF16" s="13"/>
      <c r="AG16" s="556"/>
      <c r="AH16" s="13"/>
      <c r="AI16" s="556"/>
      <c r="AJ16" s="13"/>
      <c r="AK16" s="556"/>
      <c r="AL16" s="13"/>
      <c r="AM16" s="556"/>
      <c r="AN16" s="13"/>
      <c r="AO16" s="556"/>
      <c r="AP16" s="13"/>
      <c r="AQ16" s="556"/>
      <c r="AR16" s="13"/>
      <c r="AS16" s="556"/>
      <c r="AT16" s="13"/>
      <c r="AU16" s="555">
        <f>SUM(S16,U16,W16,Y16,C16,E16,G16,I16,K16,M16,O16,Q16,AA16,AC16,AE16,AG16,AI16,AK16,AM16,AO16,AQ16,AS16)</f>
        <v>0</v>
      </c>
      <c r="AV16" s="11">
        <f>SUM(T16,V16,X16,Z16,D16,F16,H16,J16,L16,N16,P16,R16,AB16,AD16,AF16,AH16,AJ16,AL16,AN16,AP16,AR16,AT16)</f>
        <v>0</v>
      </c>
      <c r="AW16" s="551" t="str">
        <f>IF((AU16+AV16)=(AX16+AY16),"OK","Controllare totale")</f>
        <v>OK</v>
      </c>
      <c r="AX16" s="558">
        <f>'t1'!K16-'t3'!C16-'t3'!E16-'t3'!G16-'t3'!I16+'t3'!K16+'t3'!M16+'t3'!O16</f>
        <v>0</v>
      </c>
      <c r="AY16" s="557">
        <f>'t1'!L16-'t3'!D16-'t3'!F16-'t3'!H16-'t3'!J16+'t3'!L16+'t3'!N16+'t3'!P16</f>
        <v>0</v>
      </c>
      <c r="AZ16" s="10">
        <f>'t1'!M16</f>
        <v>0</v>
      </c>
    </row>
    <row r="17" spans="1:52" ht="12.75" customHeight="1" x14ac:dyDescent="0.2">
      <c r="A17" s="88" t="str">
        <f>'t1'!A17</f>
        <v>FUNZIONARI ED ELEVATA QUALIFICAZIONE</v>
      </c>
      <c r="B17" s="342" t="str">
        <f>'t1'!B17</f>
        <v>0FZEQF</v>
      </c>
      <c r="C17" s="556"/>
      <c r="D17" s="13"/>
      <c r="E17" s="556"/>
      <c r="F17" s="13"/>
      <c r="G17" s="556"/>
      <c r="H17" s="13"/>
      <c r="I17" s="556"/>
      <c r="J17" s="13"/>
      <c r="K17" s="556"/>
      <c r="L17" s="13"/>
      <c r="M17" s="556"/>
      <c r="N17" s="13"/>
      <c r="O17" s="556"/>
      <c r="P17" s="13"/>
      <c r="Q17" s="556"/>
      <c r="R17" s="13"/>
      <c r="S17" s="556"/>
      <c r="T17" s="13"/>
      <c r="U17" s="556"/>
      <c r="V17" s="13"/>
      <c r="W17" s="556"/>
      <c r="X17" s="13"/>
      <c r="Y17" s="556"/>
      <c r="Z17" s="13"/>
      <c r="AA17" s="556"/>
      <c r="AB17" s="13"/>
      <c r="AC17" s="556"/>
      <c r="AD17" s="13"/>
      <c r="AE17" s="556"/>
      <c r="AF17" s="13"/>
      <c r="AG17" s="556"/>
      <c r="AH17" s="13"/>
      <c r="AI17" s="556"/>
      <c r="AJ17" s="13"/>
      <c r="AK17" s="556"/>
      <c r="AL17" s="13"/>
      <c r="AM17" s="556"/>
      <c r="AN17" s="13"/>
      <c r="AO17" s="556"/>
      <c r="AP17" s="13"/>
      <c r="AQ17" s="556"/>
      <c r="AR17" s="13"/>
      <c r="AS17" s="556"/>
      <c r="AT17" s="13"/>
      <c r="AU17" s="555">
        <f>SUM(S17,U17,W17,Y17,C17,E17,G17,I17,K17,M17,O17,Q17,AA17,AC17,AE17,AG17,AI17,AK17,AM17,AO17,AQ17,AS17)</f>
        <v>0</v>
      </c>
      <c r="AV17" s="11">
        <f>SUM(T17,V17,X17,Z17,D17,F17,H17,J17,L17,N17,P17,R17,AB17,AD17,AF17,AH17,AJ17,AL17,AN17,AP17,AR17,AT17)</f>
        <v>0</v>
      </c>
      <c r="AW17" s="551" t="str">
        <f>IF((AU17+AV17)=(AX17+AY17),"OK","Controllare totale")</f>
        <v>OK</v>
      </c>
      <c r="AX17" s="558">
        <f>'t1'!K17-'t3'!C17-'t3'!E17-'t3'!G17-'t3'!I17+'t3'!K17+'t3'!M17+'t3'!O17</f>
        <v>0</v>
      </c>
      <c r="AY17" s="557">
        <f>'t1'!L17-'t3'!D17-'t3'!F17-'t3'!H17-'t3'!J17+'t3'!L17+'t3'!N17+'t3'!P17</f>
        <v>0</v>
      </c>
      <c r="AZ17" s="10">
        <f>'t1'!M17</f>
        <v>0</v>
      </c>
    </row>
    <row r="18" spans="1:52" ht="12.75" customHeight="1" x14ac:dyDescent="0.2">
      <c r="A18" s="88" t="str">
        <f>'t1'!A18</f>
        <v>ISTRUTTORI</v>
      </c>
      <c r="B18" s="342" t="str">
        <f>'t1'!B18</f>
        <v>0IR000</v>
      </c>
      <c r="C18" s="556"/>
      <c r="D18" s="13"/>
      <c r="E18" s="556"/>
      <c r="F18" s="13"/>
      <c r="G18" s="556"/>
      <c r="H18" s="13"/>
      <c r="I18" s="556"/>
      <c r="J18" s="13"/>
      <c r="K18" s="556"/>
      <c r="L18" s="13"/>
      <c r="M18" s="556"/>
      <c r="N18" s="13"/>
      <c r="O18" s="556"/>
      <c r="P18" s="13"/>
      <c r="Q18" s="556"/>
      <c r="R18" s="13"/>
      <c r="S18" s="556"/>
      <c r="T18" s="13"/>
      <c r="U18" s="556"/>
      <c r="V18" s="13"/>
      <c r="W18" s="556"/>
      <c r="X18" s="13"/>
      <c r="Y18" s="556"/>
      <c r="Z18" s="13"/>
      <c r="AA18" s="556"/>
      <c r="AB18" s="13"/>
      <c r="AC18" s="556"/>
      <c r="AD18" s="13"/>
      <c r="AE18" s="556"/>
      <c r="AF18" s="13"/>
      <c r="AG18" s="556"/>
      <c r="AH18" s="13"/>
      <c r="AI18" s="556"/>
      <c r="AJ18" s="13"/>
      <c r="AK18" s="556"/>
      <c r="AL18" s="13"/>
      <c r="AM18" s="556"/>
      <c r="AN18" s="13"/>
      <c r="AO18" s="556"/>
      <c r="AP18" s="13"/>
      <c r="AQ18" s="556"/>
      <c r="AR18" s="13"/>
      <c r="AS18" s="556"/>
      <c r="AT18" s="13"/>
      <c r="AU18" s="555">
        <f>SUM(S18,U18,W18,Y18,C18,E18,G18,I18,K18,M18,O18,Q18,AA18,AC18,AE18,AG18,AI18,AK18,AM18,AO18,AQ18,AS18)</f>
        <v>0</v>
      </c>
      <c r="AV18" s="11">
        <f>SUM(T18,V18,X18,Z18,D18,F18,H18,J18,L18,N18,P18,R18,AB18,AD18,AF18,AH18,AJ18,AL18,AN18,AP18,AR18,AT18)</f>
        <v>0</v>
      </c>
      <c r="AW18" s="551" t="str">
        <f>IF((AU18+AV18)=(AX18+AY18),"OK","Controllare totale")</f>
        <v>OK</v>
      </c>
      <c r="AX18" s="558">
        <f>'t1'!K18-'t3'!C18-'t3'!E18-'t3'!G18-'t3'!I18+'t3'!K18+'t3'!M18+'t3'!O18</f>
        <v>0</v>
      </c>
      <c r="AY18" s="557">
        <f>'t1'!L18-'t3'!D18-'t3'!F18-'t3'!H18-'t3'!J18+'t3'!L18+'t3'!N18+'t3'!P18</f>
        <v>0</v>
      </c>
      <c r="AZ18" s="10">
        <f>'t1'!M18</f>
        <v>0</v>
      </c>
    </row>
    <row r="19" spans="1:52" ht="12.75" customHeight="1" x14ac:dyDescent="0.2">
      <c r="A19" s="88" t="str">
        <f>'t1'!A19</f>
        <v>OPERATORI ESPERTI</v>
      </c>
      <c r="B19" s="342" t="str">
        <f>'t1'!B19</f>
        <v>0OEESP</v>
      </c>
      <c r="C19" s="556"/>
      <c r="D19" s="13"/>
      <c r="E19" s="556"/>
      <c r="F19" s="13"/>
      <c r="G19" s="556"/>
      <c r="H19" s="13"/>
      <c r="I19" s="556"/>
      <c r="J19" s="13"/>
      <c r="K19" s="556"/>
      <c r="L19" s="13"/>
      <c r="M19" s="556"/>
      <c r="N19" s="13"/>
      <c r="O19" s="556"/>
      <c r="P19" s="13"/>
      <c r="Q19" s="556"/>
      <c r="R19" s="13"/>
      <c r="S19" s="556"/>
      <c r="T19" s="13"/>
      <c r="U19" s="556"/>
      <c r="V19" s="13"/>
      <c r="W19" s="556"/>
      <c r="X19" s="13"/>
      <c r="Y19" s="556"/>
      <c r="Z19" s="13"/>
      <c r="AA19" s="556"/>
      <c r="AB19" s="13"/>
      <c r="AC19" s="556"/>
      <c r="AD19" s="13"/>
      <c r="AE19" s="556"/>
      <c r="AF19" s="13"/>
      <c r="AG19" s="556"/>
      <c r="AH19" s="13"/>
      <c r="AI19" s="556"/>
      <c r="AJ19" s="13"/>
      <c r="AK19" s="556"/>
      <c r="AL19" s="13"/>
      <c r="AM19" s="556"/>
      <c r="AN19" s="13"/>
      <c r="AO19" s="556"/>
      <c r="AP19" s="13"/>
      <c r="AQ19" s="556"/>
      <c r="AR19" s="13"/>
      <c r="AS19" s="556"/>
      <c r="AT19" s="13"/>
      <c r="AU19" s="555">
        <f>SUM(S19,U19,W19,Y19,C19,E19,G19,I19,K19,M19,O19,Q19,AA19,AC19,AE19,AG19,AI19,AK19,AM19,AO19,AQ19,AS19)</f>
        <v>0</v>
      </c>
      <c r="AV19" s="11">
        <f>SUM(T19,V19,X19,Z19,D19,F19,H19,J19,L19,N19,P19,R19,AB19,AD19,AF19,AH19,AJ19,AL19,AN19,AP19,AR19,AT19)</f>
        <v>0</v>
      </c>
      <c r="AW19" s="551" t="str">
        <f>IF((AU19+AV19)=(AX19+AY19),"OK","Controllare totale")</f>
        <v>OK</v>
      </c>
      <c r="AX19" s="558">
        <f>'t1'!K19-'t3'!C19-'t3'!E19-'t3'!G19-'t3'!I19+'t3'!K19+'t3'!M19+'t3'!O19</f>
        <v>0</v>
      </c>
      <c r="AY19" s="557">
        <f>'t1'!L19-'t3'!D19-'t3'!F19-'t3'!H19-'t3'!J19+'t3'!L19+'t3'!N19+'t3'!P19</f>
        <v>0</v>
      </c>
      <c r="AZ19" s="10">
        <f>'t1'!M19</f>
        <v>0</v>
      </c>
    </row>
    <row r="20" spans="1:52" ht="12.75" customHeight="1" x14ac:dyDescent="0.2">
      <c r="A20" s="88" t="str">
        <f>'t1'!A20</f>
        <v>OPERATORI</v>
      </c>
      <c r="B20" s="342" t="str">
        <f>'t1'!B20</f>
        <v>0OP000</v>
      </c>
      <c r="C20" s="556"/>
      <c r="D20" s="13"/>
      <c r="E20" s="556"/>
      <c r="F20" s="13"/>
      <c r="G20" s="556"/>
      <c r="H20" s="13"/>
      <c r="I20" s="556"/>
      <c r="J20" s="13"/>
      <c r="K20" s="556"/>
      <c r="L20" s="13"/>
      <c r="M20" s="556"/>
      <c r="N20" s="13"/>
      <c r="O20" s="556"/>
      <c r="P20" s="13"/>
      <c r="Q20" s="556"/>
      <c r="R20" s="13"/>
      <c r="S20" s="556"/>
      <c r="T20" s="13"/>
      <c r="U20" s="556"/>
      <c r="V20" s="13"/>
      <c r="W20" s="556"/>
      <c r="X20" s="13"/>
      <c r="Y20" s="556"/>
      <c r="Z20" s="13"/>
      <c r="AA20" s="556"/>
      <c r="AB20" s="13"/>
      <c r="AC20" s="556"/>
      <c r="AD20" s="13"/>
      <c r="AE20" s="556"/>
      <c r="AF20" s="13"/>
      <c r="AG20" s="556"/>
      <c r="AH20" s="13"/>
      <c r="AI20" s="556"/>
      <c r="AJ20" s="13"/>
      <c r="AK20" s="556"/>
      <c r="AL20" s="13"/>
      <c r="AM20" s="556"/>
      <c r="AN20" s="13"/>
      <c r="AO20" s="556"/>
      <c r="AP20" s="13"/>
      <c r="AQ20" s="556"/>
      <c r="AR20" s="13"/>
      <c r="AS20" s="556"/>
      <c r="AT20" s="13"/>
      <c r="AU20" s="555">
        <f>SUM(S20,U20,W20,Y20,C20,E20,G20,I20,K20,M20,O20,Q20,AA20,AC20,AE20,AG20,AI20,AK20,AM20,AO20,AQ20,AS20)</f>
        <v>0</v>
      </c>
      <c r="AV20" s="11">
        <f>SUM(T20,V20,X20,Z20,D20,F20,H20,J20,L20,N20,P20,R20,AB20,AD20,AF20,AH20,AJ20,AL20,AN20,AP20,AR20,AT20)</f>
        <v>0</v>
      </c>
      <c r="AW20" s="551" t="str">
        <f>IF((AU20+AV20)=(AX20+AY20),"OK","Controllare totale")</f>
        <v>OK</v>
      </c>
      <c r="AX20" s="558">
        <f>'t1'!K20-'t3'!C20-'t3'!E20-'t3'!G20-'t3'!I20+'t3'!K20+'t3'!M20+'t3'!O20</f>
        <v>0</v>
      </c>
      <c r="AY20" s="557">
        <f>'t1'!L20-'t3'!D20-'t3'!F20-'t3'!H20-'t3'!J20+'t3'!L20+'t3'!N20+'t3'!P20</f>
        <v>0</v>
      </c>
      <c r="AZ20" s="10">
        <f>'t1'!M20</f>
        <v>0</v>
      </c>
    </row>
    <row r="21" spans="1:52" ht="12.75" customHeight="1" x14ac:dyDescent="0.2">
      <c r="A21" s="88" t="str">
        <f>'t1'!A21</f>
        <v>CONTRATTISTI</v>
      </c>
      <c r="B21" s="342" t="str">
        <f>'t1'!B21</f>
        <v>000061</v>
      </c>
      <c r="C21" s="556"/>
      <c r="D21" s="13"/>
      <c r="E21" s="556"/>
      <c r="F21" s="13"/>
      <c r="G21" s="556"/>
      <c r="H21" s="13"/>
      <c r="I21" s="556"/>
      <c r="J21" s="13"/>
      <c r="K21" s="556"/>
      <c r="L21" s="13"/>
      <c r="M21" s="556"/>
      <c r="N21" s="13"/>
      <c r="O21" s="556"/>
      <c r="P21" s="13"/>
      <c r="Q21" s="556"/>
      <c r="R21" s="13"/>
      <c r="S21" s="556"/>
      <c r="T21" s="13"/>
      <c r="U21" s="556"/>
      <c r="V21" s="13"/>
      <c r="W21" s="556"/>
      <c r="X21" s="13"/>
      <c r="Y21" s="556"/>
      <c r="Z21" s="13"/>
      <c r="AA21" s="556"/>
      <c r="AB21" s="13"/>
      <c r="AC21" s="556"/>
      <c r="AD21" s="13"/>
      <c r="AE21" s="556"/>
      <c r="AF21" s="13"/>
      <c r="AG21" s="556"/>
      <c r="AH21" s="13"/>
      <c r="AI21" s="556"/>
      <c r="AJ21" s="13"/>
      <c r="AK21" s="556"/>
      <c r="AL21" s="13"/>
      <c r="AM21" s="556"/>
      <c r="AN21" s="13"/>
      <c r="AO21" s="556"/>
      <c r="AP21" s="13"/>
      <c r="AQ21" s="556"/>
      <c r="AR21" s="13"/>
      <c r="AS21" s="556"/>
      <c r="AT21" s="13"/>
      <c r="AU21" s="555">
        <f>SUM(S21,U21,W21,Y21,C21,E21,G21,I21,K21,M21,O21,Q21,AA21,AC21,AE21,AG21,AI21,AK21,AM21,AO21,AQ21,AS21)</f>
        <v>0</v>
      </c>
      <c r="AV21" s="11">
        <f>SUM(T21,V21,X21,Z21,D21,F21,H21,J21,L21,N21,P21,R21,AB21,AD21,AF21,AH21,AJ21,AL21,AN21,AP21,AR21,AT21)</f>
        <v>0</v>
      </c>
      <c r="AW21" s="551" t="str">
        <f>IF((AU21+AV21)=(AX21+AY21),"OK","Controllare totale")</f>
        <v>OK</v>
      </c>
      <c r="AX21" s="558">
        <f>'t1'!K21-'t3'!C21-'t3'!E21-'t3'!G21-'t3'!I21+'t3'!K21+'t3'!M21+'t3'!O21</f>
        <v>0</v>
      </c>
      <c r="AY21" s="557">
        <f>'t1'!L21-'t3'!D21-'t3'!F21-'t3'!H21-'t3'!J21+'t3'!L21+'t3'!N21+'t3'!P21</f>
        <v>0</v>
      </c>
      <c r="AZ21" s="10">
        <f>'t1'!M21</f>
        <v>0</v>
      </c>
    </row>
    <row r="22" spans="1:52" ht="12.75" customHeight="1" thickBot="1" x14ac:dyDescent="0.25">
      <c r="A22" s="88" t="str">
        <f>'t1'!A22</f>
        <v>COLLABORATORE A T.D. ART. 90 TUEL</v>
      </c>
      <c r="B22" s="342" t="str">
        <f>'t1'!B22</f>
        <v>000096</v>
      </c>
      <c r="C22" s="556"/>
      <c r="D22" s="13"/>
      <c r="E22" s="556"/>
      <c r="F22" s="13"/>
      <c r="G22" s="556"/>
      <c r="H22" s="13"/>
      <c r="I22" s="556"/>
      <c r="J22" s="13"/>
      <c r="K22" s="556"/>
      <c r="L22" s="13"/>
      <c r="M22" s="556"/>
      <c r="N22" s="13"/>
      <c r="O22" s="556"/>
      <c r="P22" s="13"/>
      <c r="Q22" s="556"/>
      <c r="R22" s="13"/>
      <c r="S22" s="556"/>
      <c r="T22" s="13"/>
      <c r="U22" s="556"/>
      <c r="V22" s="13"/>
      <c r="W22" s="556"/>
      <c r="X22" s="13"/>
      <c r="Y22" s="556"/>
      <c r="Z22" s="13"/>
      <c r="AA22" s="556"/>
      <c r="AB22" s="13"/>
      <c r="AC22" s="556"/>
      <c r="AD22" s="13"/>
      <c r="AE22" s="556"/>
      <c r="AF22" s="13"/>
      <c r="AG22" s="556"/>
      <c r="AH22" s="13"/>
      <c r="AI22" s="556"/>
      <c r="AJ22" s="13"/>
      <c r="AK22" s="556"/>
      <c r="AL22" s="13"/>
      <c r="AM22" s="556"/>
      <c r="AN22" s="13"/>
      <c r="AO22" s="556"/>
      <c r="AP22" s="13"/>
      <c r="AQ22" s="556"/>
      <c r="AR22" s="13"/>
      <c r="AS22" s="556"/>
      <c r="AT22" s="13"/>
      <c r="AU22" s="555">
        <f>SUM(S22,U22,W22,Y22,C22,E22,G22,I22,K22,M22,O22,Q22,AA22,AC22,AE22,AG22,AI22,AK22,AM22,AO22,AQ22,AS22)</f>
        <v>0</v>
      </c>
      <c r="AV22" s="11">
        <f>SUM(T22,V22,X22,Z22,D22,F22,H22,J22,L22,N22,P22,R22,AB22,AD22,AF22,AH22,AJ22,AL22,AN22,AP22,AR22,AT22)</f>
        <v>0</v>
      </c>
      <c r="AW22" s="551" t="str">
        <f>IF((AU22+AV22)=(AX22+AY22),"OK","Controllare totale")</f>
        <v>OK</v>
      </c>
      <c r="AX22" s="554">
        <f>'t1'!K22-'t3'!C22-'t3'!E22-'t3'!G22-'t3'!I22+'t3'!K22+'t3'!M22+'t3'!O22</f>
        <v>0</v>
      </c>
      <c r="AY22" s="553">
        <f>'t1'!L22-'t3'!D22-'t3'!F22-'t3'!H22-'t3'!J22+'t3'!L22+'t3'!N22+'t3'!P22</f>
        <v>0</v>
      </c>
      <c r="AZ22" s="10">
        <f>'t1'!M22</f>
        <v>0</v>
      </c>
    </row>
    <row r="23" spans="1:52" ht="17.25" customHeight="1" thickTop="1" thickBot="1" x14ac:dyDescent="0.25">
      <c r="A23" s="88" t="str">
        <f>'t1'!A23</f>
        <v>TOTALE</v>
      </c>
      <c r="B23" s="552"/>
      <c r="C23" s="6">
        <f>SUM(C6:C22)</f>
        <v>0</v>
      </c>
      <c r="D23" s="7">
        <f>SUM(D6:D22)</f>
        <v>0</v>
      </c>
      <c r="E23" s="6">
        <f>SUM(E6:E22)</f>
        <v>0</v>
      </c>
      <c r="F23" s="7">
        <f>SUM(F6:F22)</f>
        <v>0</v>
      </c>
      <c r="G23" s="6">
        <f>SUM(G6:G22)</f>
        <v>0</v>
      </c>
      <c r="H23" s="7">
        <f>SUM(H6:H22)</f>
        <v>0</v>
      </c>
      <c r="I23" s="6">
        <f>SUM(I6:I22)</f>
        <v>0</v>
      </c>
      <c r="J23" s="7">
        <f>SUM(J6:J22)</f>
        <v>0</v>
      </c>
      <c r="K23" s="6">
        <f>SUM(K6:K22)</f>
        <v>0</v>
      </c>
      <c r="L23" s="7">
        <f>SUM(L6:L22)</f>
        <v>0</v>
      </c>
      <c r="M23" s="6">
        <f>SUM(M6:M22)</f>
        <v>0</v>
      </c>
      <c r="N23" s="7">
        <f>SUM(N6:N22)</f>
        <v>0</v>
      </c>
      <c r="O23" s="6">
        <f>SUM(O6:O22)</f>
        <v>0</v>
      </c>
      <c r="P23" s="7">
        <f>SUM(P6:P22)</f>
        <v>0</v>
      </c>
      <c r="Q23" s="6">
        <f>SUM(Q6:Q22)</f>
        <v>0</v>
      </c>
      <c r="R23" s="7">
        <f>SUM(R6:R22)</f>
        <v>0</v>
      </c>
      <c r="S23" s="6">
        <f>SUM(S6:S22)</f>
        <v>0</v>
      </c>
      <c r="T23" s="7">
        <f>SUM(T6:T22)</f>
        <v>0</v>
      </c>
      <c r="U23" s="6">
        <f>SUM(U6:U22)</f>
        <v>0</v>
      </c>
      <c r="V23" s="7">
        <f>SUM(V6:V22)</f>
        <v>0</v>
      </c>
      <c r="W23" s="6">
        <f>SUM(W6:W22)</f>
        <v>0</v>
      </c>
      <c r="X23" s="7">
        <f>SUM(X6:X22)</f>
        <v>0</v>
      </c>
      <c r="Y23" s="6">
        <f>SUM(Y6:Y22)</f>
        <v>0</v>
      </c>
      <c r="Z23" s="7">
        <f>SUM(Z6:Z22)</f>
        <v>0</v>
      </c>
      <c r="AA23" s="6">
        <f>SUM(AA6:AA22)</f>
        <v>0</v>
      </c>
      <c r="AB23" s="7">
        <f>SUM(AB6:AB22)</f>
        <v>0</v>
      </c>
      <c r="AC23" s="6">
        <f>SUM(AC6:AC22)</f>
        <v>0</v>
      </c>
      <c r="AD23" s="7">
        <f>SUM(AD6:AD22)</f>
        <v>0</v>
      </c>
      <c r="AE23" s="6">
        <f>SUM(AE6:AE22)</f>
        <v>0</v>
      </c>
      <c r="AF23" s="7">
        <f>SUM(AF6:AF22)</f>
        <v>0</v>
      </c>
      <c r="AG23" s="6">
        <f>SUM(AG6:AG22)</f>
        <v>0</v>
      </c>
      <c r="AH23" s="7">
        <f>SUM(AH6:AH22)</f>
        <v>0</v>
      </c>
      <c r="AI23" s="6">
        <f>SUM(AI6:AI22)</f>
        <v>0</v>
      </c>
      <c r="AJ23" s="7">
        <f>SUM(AJ6:AJ22)</f>
        <v>0</v>
      </c>
      <c r="AK23" s="6">
        <f>SUM(AK6:AK22)</f>
        <v>0</v>
      </c>
      <c r="AL23" s="7">
        <f>SUM(AL6:AL22)</f>
        <v>0</v>
      </c>
      <c r="AM23" s="6">
        <f>SUM(AM6:AM22)</f>
        <v>0</v>
      </c>
      <c r="AN23" s="7">
        <f>SUM(AN6:AN22)</f>
        <v>0</v>
      </c>
      <c r="AO23" s="6">
        <f>SUM(AO6:AO22)</f>
        <v>0</v>
      </c>
      <c r="AP23" s="7">
        <f>SUM(AP6:AP22)</f>
        <v>0</v>
      </c>
      <c r="AQ23" s="6">
        <f>SUM(AQ6:AQ22)</f>
        <v>0</v>
      </c>
      <c r="AR23" s="7">
        <f>SUM(AR6:AR22)</f>
        <v>0</v>
      </c>
      <c r="AS23" s="6">
        <f>SUM(AS6:AS22)</f>
        <v>0</v>
      </c>
      <c r="AT23" s="7">
        <f>SUM(AT6:AT22)</f>
        <v>0</v>
      </c>
      <c r="AU23" s="6">
        <f>SUM(AU6:AU22)</f>
        <v>0</v>
      </c>
      <c r="AV23" s="5">
        <f>SUM(AV6:AV22)</f>
        <v>0</v>
      </c>
      <c r="AW23" s="551" t="str">
        <f>IF((AU23+AV23)=(AX23+AY23),"OK","Controllare totale")</f>
        <v>OK</v>
      </c>
      <c r="AX23" s="550">
        <f>SUM(AX6:AX22)</f>
        <v>0</v>
      </c>
      <c r="AY23" s="549">
        <f>SUM(AY6:AY22)</f>
        <v>0</v>
      </c>
    </row>
    <row r="24" spans="1:52" ht="17.25" customHeight="1" x14ac:dyDescent="0.2">
      <c r="C24" s="1" t="str">
        <f>'t1'!$A$24</f>
        <v>(a) personale a tempo indeterminato al quale viene applicato un contratto di lavoro di tipo privatistico (es.:tipografico,chimico,edile,metalmeccanico,portierato, ecc.)</v>
      </c>
      <c r="S24" s="2"/>
      <c r="T24" s="2"/>
    </row>
    <row r="25" spans="1:52" ht="11.25" x14ac:dyDescent="0.2">
      <c r="C25" s="1" t="str">
        <f>'t1'!$A$25</f>
        <v>(b) cfr." istruzioni generali e specifiche di comparto" e "glossario"</v>
      </c>
    </row>
  </sheetData>
  <sheetProtection algorithmName="SHA-512" hashValue="LVb1X0IL4c3jM1ebOgxw6ws7cJcBDUxFRubumErhJq4n475g/jmCGzpDCSIrL3EEO5CsNN2iwor99/OcgzYJew==" saltValue="DxvlCxFVT0sKsRfQnrUIlw==" spinCount="100000" sheet="1" formatColumns="0" selectLockedCells="1"/>
  <mergeCells count="6">
    <mergeCell ref="A1:A2"/>
    <mergeCell ref="G4:H4"/>
    <mergeCell ref="S2:Z2"/>
    <mergeCell ref="AO2:AV2"/>
    <mergeCell ref="C1:W1"/>
    <mergeCell ref="AA1:AS1"/>
  </mergeCells>
  <conditionalFormatting sqref="A6:AV6 B7:AV22 A7:A23">
    <cfRule type="expression" dxfId="4" priority="1" stopIfTrue="1">
      <formula>$AZ6&gt;0</formula>
    </cfRule>
  </conditionalFormatting>
  <printOptions horizontalCentered="1" verticalCentered="1"/>
  <pageMargins left="0.2" right="0.2" top="0.19685039370078741" bottom="0.17" header="0.22" footer="0.19"/>
  <pageSetup paperSize="9" scale="75" orientation="landscape" horizontalDpi="300" verticalDpi="4294967292"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3"/>
  <sheetViews>
    <sheetView showGridLines="0" zoomScaleNormal="100" workbookViewId="0">
      <pane xSplit="2" ySplit="7" topLeftCell="AI12"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3.5" style="581" customWidth="1"/>
    <col min="2" max="2" width="8.6640625" style="582" customWidth="1"/>
    <col min="3" max="8" width="11.33203125" style="581" hidden="1" customWidth="1"/>
    <col min="9" max="12" width="10.33203125" style="581" hidden="1" customWidth="1"/>
    <col min="13" max="16" width="10.6640625" style="581" hidden="1" customWidth="1"/>
    <col min="17" max="24" width="9.33203125" style="581" hidden="1" customWidth="1"/>
    <col min="25" max="28" width="10.6640625" style="581" hidden="1" customWidth="1"/>
    <col min="29" max="34" width="11.33203125" style="581" customWidth="1"/>
    <col min="35" max="36" width="10.33203125" style="581" customWidth="1"/>
    <col min="37" max="38" width="10.6640625" style="581" customWidth="1"/>
    <col min="39" max="42" width="10.6640625" style="581"/>
    <col min="43" max="50" width="9.33203125" style="581" customWidth="1"/>
    <col min="51" max="52" width="10.6640625" style="581"/>
    <col min="53" max="53" width="10.6640625" style="581" customWidth="1"/>
    <col min="54" max="16384" width="10.6640625" style="581"/>
  </cols>
  <sheetData>
    <row r="1" spans="1:55" s="1" customFormat="1" ht="43.5" customHeight="1" x14ac:dyDescent="0.2">
      <c r="A1" s="640" t="str">
        <f>'t1'!A1</f>
        <v>REGIONI ED AUTONOMIE LOCALI - anno 2025</v>
      </c>
      <c r="B1" s="640"/>
      <c r="C1" s="640"/>
      <c r="D1" s="640"/>
      <c r="E1" s="640"/>
      <c r="F1" s="640"/>
      <c r="G1" s="640"/>
      <c r="H1" s="640"/>
      <c r="I1" s="640"/>
      <c r="J1" s="640"/>
      <c r="K1" s="640"/>
      <c r="L1" s="640"/>
      <c r="M1" s="639"/>
      <c r="N1" s="581"/>
      <c r="O1" s="581"/>
      <c r="P1" s="581"/>
      <c r="Q1" s="581"/>
      <c r="R1" s="581"/>
      <c r="S1" s="581"/>
      <c r="T1" s="581"/>
      <c r="U1" s="581"/>
      <c r="V1" s="581"/>
      <c r="W1" s="581"/>
      <c r="X1" s="581"/>
      <c r="Y1" s="581"/>
      <c r="Z1" s="581"/>
      <c r="AA1" s="581"/>
      <c r="AB1" s="581"/>
      <c r="AQ1" s="581"/>
      <c r="AR1" s="581"/>
      <c r="AS1" s="581"/>
      <c r="AT1" s="581"/>
      <c r="AU1" s="581"/>
      <c r="AV1" s="581"/>
      <c r="AW1" s="581"/>
      <c r="AX1" s="581"/>
      <c r="AY1" s="581"/>
      <c r="AZ1" s="581"/>
      <c r="BA1" s="581"/>
      <c r="BB1" s="581"/>
      <c r="BC1" s="581"/>
    </row>
    <row r="2" spans="1:55" ht="30" customHeight="1" thickBot="1" x14ac:dyDescent="0.25">
      <c r="A2" s="638"/>
      <c r="I2" s="329"/>
      <c r="J2" s="329"/>
      <c r="K2" s="329"/>
      <c r="L2" s="329"/>
      <c r="AI2" s="329"/>
      <c r="AJ2" s="329"/>
      <c r="AK2" s="329"/>
      <c r="AL2" s="329"/>
      <c r="AM2" s="637"/>
      <c r="AN2" s="637"/>
      <c r="AO2" s="637"/>
      <c r="AP2" s="637"/>
    </row>
    <row r="3" spans="1:55" ht="15.75" customHeight="1" thickBot="1" x14ac:dyDescent="0.25">
      <c r="A3" s="636"/>
      <c r="B3" s="635"/>
      <c r="C3" s="634" t="s">
        <v>234</v>
      </c>
      <c r="D3" s="634"/>
      <c r="E3" s="634"/>
      <c r="F3" s="634"/>
      <c r="G3" s="634"/>
      <c r="H3" s="634"/>
      <c r="I3" s="634"/>
      <c r="J3" s="632"/>
      <c r="K3" s="634"/>
      <c r="L3" s="632"/>
      <c r="M3" s="632"/>
      <c r="N3" s="632"/>
      <c r="O3" s="632"/>
      <c r="P3" s="632"/>
      <c r="Q3" s="632"/>
      <c r="R3" s="632"/>
      <c r="S3" s="632"/>
      <c r="T3" s="632"/>
      <c r="U3" s="632"/>
      <c r="V3" s="632"/>
      <c r="W3" s="632"/>
      <c r="X3" s="632"/>
      <c r="Y3" s="632"/>
      <c r="Z3" s="632"/>
      <c r="AC3" s="634" t="s">
        <v>234</v>
      </c>
      <c r="AD3" s="634"/>
      <c r="AE3" s="634"/>
      <c r="AF3" s="634"/>
      <c r="AG3" s="634"/>
      <c r="AH3" s="634"/>
      <c r="AI3" s="634"/>
      <c r="AJ3" s="632"/>
      <c r="AK3" s="633"/>
      <c r="AL3" s="633"/>
      <c r="AM3" s="633"/>
      <c r="AN3" s="633"/>
      <c r="AO3" s="633"/>
      <c r="AP3" s="633"/>
      <c r="AQ3" s="632"/>
      <c r="AR3" s="632"/>
      <c r="AS3" s="632"/>
      <c r="AT3" s="632"/>
      <c r="AU3" s="632"/>
      <c r="AV3" s="632"/>
      <c r="AW3" s="632"/>
      <c r="AX3" s="632"/>
      <c r="AY3" s="632"/>
      <c r="AZ3" s="632"/>
    </row>
    <row r="4" spans="1:55" ht="37.5" customHeight="1" thickTop="1" x14ac:dyDescent="0.2">
      <c r="A4" s="617" t="s">
        <v>179</v>
      </c>
      <c r="B4" s="616" t="s">
        <v>43</v>
      </c>
      <c r="C4" s="631" t="s">
        <v>233</v>
      </c>
      <c r="D4" s="630"/>
      <c r="E4" s="629" t="s">
        <v>232</v>
      </c>
      <c r="F4" s="628"/>
      <c r="G4" s="629" t="s">
        <v>231</v>
      </c>
      <c r="H4" s="628"/>
      <c r="I4" s="627" t="s">
        <v>230</v>
      </c>
      <c r="J4" s="438"/>
      <c r="K4" s="627" t="s">
        <v>229</v>
      </c>
      <c r="L4" s="438"/>
      <c r="M4" s="627" t="s">
        <v>228</v>
      </c>
      <c r="N4" s="438"/>
      <c r="O4" s="627" t="s">
        <v>227</v>
      </c>
      <c r="P4" s="438"/>
      <c r="Q4" s="627" t="s">
        <v>226</v>
      </c>
      <c r="R4" s="438"/>
      <c r="S4" s="627" t="s">
        <v>225</v>
      </c>
      <c r="T4" s="438"/>
      <c r="U4" s="627" t="s">
        <v>224</v>
      </c>
      <c r="V4" s="438"/>
      <c r="W4" s="627" t="s">
        <v>223</v>
      </c>
      <c r="X4" s="438"/>
      <c r="Y4" s="625" t="s">
        <v>3</v>
      </c>
      <c r="Z4" s="624"/>
      <c r="AC4" s="631" t="s">
        <v>233</v>
      </c>
      <c r="AD4" s="630"/>
      <c r="AE4" s="629" t="s">
        <v>232</v>
      </c>
      <c r="AF4" s="628"/>
      <c r="AG4" s="629" t="s">
        <v>231</v>
      </c>
      <c r="AH4" s="628"/>
      <c r="AI4" s="627" t="s">
        <v>230</v>
      </c>
      <c r="AJ4" s="438"/>
      <c r="AK4" s="627" t="s">
        <v>229</v>
      </c>
      <c r="AL4" s="438"/>
      <c r="AM4" s="627" t="s">
        <v>228</v>
      </c>
      <c r="AN4" s="438"/>
      <c r="AO4" s="627" t="s">
        <v>227</v>
      </c>
      <c r="AP4" s="438"/>
      <c r="AQ4" s="627" t="s">
        <v>226</v>
      </c>
      <c r="AR4" s="438"/>
      <c r="AS4" s="627" t="s">
        <v>225</v>
      </c>
      <c r="AT4" s="438"/>
      <c r="AU4" s="627" t="s">
        <v>224</v>
      </c>
      <c r="AV4" s="438"/>
      <c r="AW4" s="627" t="s">
        <v>223</v>
      </c>
      <c r="AX4" s="626"/>
      <c r="AY4" s="625" t="s">
        <v>3</v>
      </c>
      <c r="AZ4" s="624"/>
    </row>
    <row r="5" spans="1:55" x14ac:dyDescent="0.2">
      <c r="A5" s="403" t="s">
        <v>104</v>
      </c>
      <c r="B5" s="616"/>
      <c r="C5" s="623" t="s">
        <v>222</v>
      </c>
      <c r="D5" s="622"/>
      <c r="E5" s="623" t="s">
        <v>221</v>
      </c>
      <c r="F5" s="622"/>
      <c r="G5" s="623" t="s">
        <v>220</v>
      </c>
      <c r="H5" s="622"/>
      <c r="I5" s="623" t="s">
        <v>219</v>
      </c>
      <c r="J5" s="622"/>
      <c r="K5" s="623" t="s">
        <v>218</v>
      </c>
      <c r="L5" s="622"/>
      <c r="M5" s="623" t="s">
        <v>217</v>
      </c>
      <c r="N5" s="622"/>
      <c r="O5" s="621" t="s">
        <v>216</v>
      </c>
      <c r="P5" s="620"/>
      <c r="Q5" s="621" t="s">
        <v>215</v>
      </c>
      <c r="R5" s="620"/>
      <c r="S5" s="621" t="s">
        <v>214</v>
      </c>
      <c r="T5" s="620"/>
      <c r="U5" s="621" t="s">
        <v>213</v>
      </c>
      <c r="V5" s="620"/>
      <c r="W5" s="621" t="s">
        <v>212</v>
      </c>
      <c r="X5" s="620"/>
      <c r="Y5" s="619"/>
      <c r="Z5" s="618"/>
      <c r="AC5" s="623" t="s">
        <v>222</v>
      </c>
      <c r="AD5" s="622"/>
      <c r="AE5" s="623" t="s">
        <v>221</v>
      </c>
      <c r="AF5" s="622"/>
      <c r="AG5" s="623" t="s">
        <v>220</v>
      </c>
      <c r="AH5" s="622"/>
      <c r="AI5" s="623" t="s">
        <v>219</v>
      </c>
      <c r="AJ5" s="622"/>
      <c r="AK5" s="623" t="s">
        <v>218</v>
      </c>
      <c r="AL5" s="622"/>
      <c r="AM5" s="623" t="s">
        <v>217</v>
      </c>
      <c r="AN5" s="622"/>
      <c r="AO5" s="621" t="s">
        <v>216</v>
      </c>
      <c r="AP5" s="620"/>
      <c r="AQ5" s="621" t="s">
        <v>215</v>
      </c>
      <c r="AR5" s="620"/>
      <c r="AS5" s="621" t="s">
        <v>214</v>
      </c>
      <c r="AT5" s="620"/>
      <c r="AU5" s="621" t="s">
        <v>213</v>
      </c>
      <c r="AV5" s="620"/>
      <c r="AW5" s="621" t="s">
        <v>212</v>
      </c>
      <c r="AX5" s="620"/>
      <c r="AY5" s="619"/>
      <c r="AZ5" s="618"/>
    </row>
    <row r="6" spans="1:55" ht="12" customHeight="1" x14ac:dyDescent="0.2">
      <c r="A6" s="617"/>
      <c r="B6" s="616"/>
      <c r="C6" s="612" t="s">
        <v>39</v>
      </c>
      <c r="D6" s="611" t="s">
        <v>38</v>
      </c>
      <c r="E6" s="612" t="s">
        <v>39</v>
      </c>
      <c r="F6" s="611" t="s">
        <v>38</v>
      </c>
      <c r="G6" s="612" t="s">
        <v>39</v>
      </c>
      <c r="H6" s="611" t="s">
        <v>38</v>
      </c>
      <c r="I6" s="612" t="s">
        <v>39</v>
      </c>
      <c r="J6" s="611" t="s">
        <v>38</v>
      </c>
      <c r="K6" s="612" t="s">
        <v>39</v>
      </c>
      <c r="L6" s="611" t="s">
        <v>38</v>
      </c>
      <c r="M6" s="612" t="s">
        <v>39</v>
      </c>
      <c r="N6" s="611" t="s">
        <v>38</v>
      </c>
      <c r="O6" s="612" t="s">
        <v>39</v>
      </c>
      <c r="P6" s="611" t="s">
        <v>38</v>
      </c>
      <c r="Q6" s="612" t="s">
        <v>39</v>
      </c>
      <c r="R6" s="613" t="s">
        <v>38</v>
      </c>
      <c r="S6" s="612" t="s">
        <v>39</v>
      </c>
      <c r="T6" s="613" t="s">
        <v>38</v>
      </c>
      <c r="U6" s="612" t="s">
        <v>39</v>
      </c>
      <c r="V6" s="615" t="s">
        <v>38</v>
      </c>
      <c r="W6" s="612" t="s">
        <v>39</v>
      </c>
      <c r="X6" s="613" t="s">
        <v>38</v>
      </c>
      <c r="Y6" s="612" t="s">
        <v>39</v>
      </c>
      <c r="Z6" s="611" t="s">
        <v>38</v>
      </c>
      <c r="AC6" s="612" t="s">
        <v>39</v>
      </c>
      <c r="AD6" s="611" t="s">
        <v>38</v>
      </c>
      <c r="AE6" s="612" t="s">
        <v>39</v>
      </c>
      <c r="AF6" s="614" t="s">
        <v>38</v>
      </c>
      <c r="AG6" s="612" t="s">
        <v>39</v>
      </c>
      <c r="AH6" s="611" t="s">
        <v>38</v>
      </c>
      <c r="AI6" s="612" t="s">
        <v>39</v>
      </c>
      <c r="AJ6" s="611" t="s">
        <v>38</v>
      </c>
      <c r="AK6" s="612" t="s">
        <v>39</v>
      </c>
      <c r="AL6" s="611" t="s">
        <v>38</v>
      </c>
      <c r="AM6" s="612" t="s">
        <v>39</v>
      </c>
      <c r="AN6" s="611" t="s">
        <v>38</v>
      </c>
      <c r="AO6" s="612" t="s">
        <v>39</v>
      </c>
      <c r="AP6" s="614" t="s">
        <v>38</v>
      </c>
      <c r="AQ6" s="612" t="s">
        <v>39</v>
      </c>
      <c r="AR6" s="613" t="s">
        <v>38</v>
      </c>
      <c r="AS6" s="612" t="s">
        <v>39</v>
      </c>
      <c r="AT6" s="613" t="s">
        <v>38</v>
      </c>
      <c r="AU6" s="612" t="s">
        <v>39</v>
      </c>
      <c r="AV6" s="613" t="s">
        <v>38</v>
      </c>
      <c r="AW6" s="612" t="s">
        <v>39</v>
      </c>
      <c r="AX6" s="613" t="s">
        <v>38</v>
      </c>
      <c r="AY6" s="612" t="s">
        <v>39</v>
      </c>
      <c r="AZ6" s="611" t="s">
        <v>38</v>
      </c>
    </row>
    <row r="7" spans="1:55" s="604" customFormat="1" ht="9" thickBot="1" x14ac:dyDescent="0.2">
      <c r="A7" s="610"/>
      <c r="B7" s="609"/>
      <c r="C7" s="608" t="s">
        <v>211</v>
      </c>
      <c r="D7" s="609" t="s">
        <v>211</v>
      </c>
      <c r="E7" s="608" t="s">
        <v>211</v>
      </c>
      <c r="F7" s="609" t="s">
        <v>211</v>
      </c>
      <c r="G7" s="608" t="s">
        <v>211</v>
      </c>
      <c r="H7" s="609" t="s">
        <v>211</v>
      </c>
      <c r="I7" s="608" t="s">
        <v>211</v>
      </c>
      <c r="J7" s="609" t="s">
        <v>211</v>
      </c>
      <c r="K7" s="608" t="s">
        <v>211</v>
      </c>
      <c r="L7" s="609" t="s">
        <v>211</v>
      </c>
      <c r="M7" s="608" t="s">
        <v>211</v>
      </c>
      <c r="N7" s="609" t="s">
        <v>211</v>
      </c>
      <c r="O7" s="608" t="s">
        <v>211</v>
      </c>
      <c r="P7" s="609" t="s">
        <v>211</v>
      </c>
      <c r="Q7" s="608" t="s">
        <v>211</v>
      </c>
      <c r="R7" s="607" t="s">
        <v>211</v>
      </c>
      <c r="S7" s="608" t="s">
        <v>211</v>
      </c>
      <c r="T7" s="607" t="s">
        <v>211</v>
      </c>
      <c r="U7" s="608" t="s">
        <v>211</v>
      </c>
      <c r="V7" s="607" t="s">
        <v>211</v>
      </c>
      <c r="W7" s="608" t="s">
        <v>211</v>
      </c>
      <c r="X7" s="607" t="s">
        <v>211</v>
      </c>
      <c r="Y7" s="606" t="s">
        <v>211</v>
      </c>
      <c r="Z7" s="605" t="s">
        <v>211</v>
      </c>
      <c r="AC7" s="608" t="s">
        <v>211</v>
      </c>
      <c r="AD7" s="609" t="s">
        <v>211</v>
      </c>
      <c r="AE7" s="608" t="s">
        <v>211</v>
      </c>
      <c r="AF7" s="609" t="s">
        <v>211</v>
      </c>
      <c r="AG7" s="608" t="s">
        <v>211</v>
      </c>
      <c r="AH7" s="609" t="s">
        <v>211</v>
      </c>
      <c r="AI7" s="608" t="s">
        <v>211</v>
      </c>
      <c r="AJ7" s="609" t="s">
        <v>211</v>
      </c>
      <c r="AK7" s="608" t="s">
        <v>211</v>
      </c>
      <c r="AL7" s="609" t="s">
        <v>211</v>
      </c>
      <c r="AM7" s="608" t="s">
        <v>211</v>
      </c>
      <c r="AN7" s="609" t="s">
        <v>211</v>
      </c>
      <c r="AO7" s="608" t="s">
        <v>211</v>
      </c>
      <c r="AP7" s="609" t="s">
        <v>211</v>
      </c>
      <c r="AQ7" s="608" t="s">
        <v>211</v>
      </c>
      <c r="AR7" s="607" t="s">
        <v>211</v>
      </c>
      <c r="AS7" s="608" t="s">
        <v>211</v>
      </c>
      <c r="AT7" s="607" t="s">
        <v>211</v>
      </c>
      <c r="AU7" s="608" t="s">
        <v>211</v>
      </c>
      <c r="AV7" s="607" t="s">
        <v>211</v>
      </c>
      <c r="AW7" s="608" t="s">
        <v>211</v>
      </c>
      <c r="AX7" s="607" t="s">
        <v>211</v>
      </c>
      <c r="AY7" s="606" t="s">
        <v>211</v>
      </c>
      <c r="AZ7" s="605" t="s">
        <v>211</v>
      </c>
    </row>
    <row r="8" spans="1:55" ht="13.35" customHeight="1" thickTop="1" x14ac:dyDescent="0.2">
      <c r="A8" s="22" t="str">
        <f>'t1'!A6</f>
        <v>SEGRETARIO A</v>
      </c>
      <c r="B8" s="393" t="str">
        <f>'t1'!B6</f>
        <v>0D0102</v>
      </c>
      <c r="C8" s="599">
        <f>ROUND(AC8,0)</f>
        <v>0</v>
      </c>
      <c r="D8" s="601">
        <f>ROUND(AD8,0)</f>
        <v>0</v>
      </c>
      <c r="E8" s="599">
        <f>ROUND(AE8,0)</f>
        <v>0</v>
      </c>
      <c r="F8" s="601">
        <f>ROUND(AF8,0)</f>
        <v>0</v>
      </c>
      <c r="G8" s="599">
        <f>ROUND(AG8,0)</f>
        <v>0</v>
      </c>
      <c r="H8" s="601">
        <f>ROUND(AH8,0)</f>
        <v>0</v>
      </c>
      <c r="I8" s="599">
        <f>ROUND(AI8,0)</f>
        <v>0</v>
      </c>
      <c r="J8" s="601">
        <f>ROUND(AJ8,0)</f>
        <v>0</v>
      </c>
      <c r="K8" s="599">
        <f>ROUND(AK8,0)</f>
        <v>0</v>
      </c>
      <c r="L8" s="601">
        <f>ROUND(AL8,0)</f>
        <v>0</v>
      </c>
      <c r="M8" s="599">
        <f>ROUND(AM8,0)</f>
        <v>0</v>
      </c>
      <c r="N8" s="601">
        <f>ROUND(AN8,0)</f>
        <v>0</v>
      </c>
      <c r="O8" s="599">
        <f>ROUND(AO8,0)</f>
        <v>0</v>
      </c>
      <c r="P8" s="601">
        <f>ROUND(AP8,0)</f>
        <v>0</v>
      </c>
      <c r="Q8" s="599">
        <f>ROUND(AQ8,0)</f>
        <v>0</v>
      </c>
      <c r="R8" s="600">
        <f>ROUND(AR8,0)</f>
        <v>0</v>
      </c>
      <c r="S8" s="599">
        <f>ROUND(AS8,0)</f>
        <v>0</v>
      </c>
      <c r="T8" s="600">
        <f>ROUND(AT8,0)</f>
        <v>0</v>
      </c>
      <c r="U8" s="599">
        <f>ROUND(AU8,0)</f>
        <v>0</v>
      </c>
      <c r="V8" s="598">
        <f>ROUND(AV8,0)</f>
        <v>0</v>
      </c>
      <c r="W8" s="599">
        <f>ROUND(AW8,0)</f>
        <v>0</v>
      </c>
      <c r="X8" s="598">
        <f>ROUND(AX8,0)</f>
        <v>0</v>
      </c>
      <c r="Y8" s="603">
        <f>SUM(C8,E8,I8,K8,M8,O8,Q8,S8,U8,W8)</f>
        <v>0</v>
      </c>
      <c r="Z8" s="602">
        <f>SUM(D8,F8,J8,L8,N8,P8,R8,T8,V8,X8)</f>
        <v>0</v>
      </c>
      <c r="AA8" s="592">
        <f>'t1'!M6</f>
        <v>0</v>
      </c>
      <c r="AC8" s="596"/>
      <c r="AD8" s="597"/>
      <c r="AE8" s="596"/>
      <c r="AF8" s="597"/>
      <c r="AG8" s="596"/>
      <c r="AH8" s="597"/>
      <c r="AI8" s="596"/>
      <c r="AJ8" s="597"/>
      <c r="AK8" s="596"/>
      <c r="AL8" s="597"/>
      <c r="AM8" s="596"/>
      <c r="AN8" s="597"/>
      <c r="AO8" s="596"/>
      <c r="AP8" s="597"/>
      <c r="AQ8" s="596"/>
      <c r="AR8" s="595"/>
      <c r="AS8" s="596"/>
      <c r="AT8" s="595"/>
      <c r="AU8" s="596"/>
      <c r="AV8" s="595"/>
      <c r="AW8" s="596"/>
      <c r="AX8" s="595"/>
      <c r="AY8" s="603">
        <f>SUM(AC8,AE8,AG8,AI8,AK8,AM8,AO8,AQ8,AS8,AU8,AW8)</f>
        <v>0</v>
      </c>
      <c r="AZ8" s="602">
        <f>SUM(AD8,AF8,AH8,AJ8,AL8,AN8,AP8,AR8,AT8,AV8,AX8)</f>
        <v>0</v>
      </c>
      <c r="BA8" s="592"/>
    </row>
    <row r="9" spans="1:55" ht="13.35" customHeight="1" x14ac:dyDescent="0.2">
      <c r="A9" s="22" t="str">
        <f>'t1'!A7</f>
        <v>SEGRETARIO B</v>
      </c>
      <c r="B9" s="393" t="str">
        <f>'t1'!B7</f>
        <v>0D0103</v>
      </c>
      <c r="C9" s="599">
        <f>ROUND(AC9,0)</f>
        <v>0</v>
      </c>
      <c r="D9" s="601">
        <f>ROUND(AD9,0)</f>
        <v>0</v>
      </c>
      <c r="E9" s="599">
        <f>ROUND(AE9,0)</f>
        <v>0</v>
      </c>
      <c r="F9" s="601">
        <f>ROUND(AF9,0)</f>
        <v>0</v>
      </c>
      <c r="G9" s="599">
        <f>ROUND(AG9,0)</f>
        <v>0</v>
      </c>
      <c r="H9" s="601">
        <f>ROUND(AH9,0)</f>
        <v>0</v>
      </c>
      <c r="I9" s="599">
        <f>ROUND(AI9,0)</f>
        <v>0</v>
      </c>
      <c r="J9" s="601">
        <f>ROUND(AJ9,0)</f>
        <v>0</v>
      </c>
      <c r="K9" s="599">
        <f>ROUND(AK9,0)</f>
        <v>0</v>
      </c>
      <c r="L9" s="601">
        <f>ROUND(AL9,0)</f>
        <v>0</v>
      </c>
      <c r="M9" s="599">
        <f>ROUND(AM9,0)</f>
        <v>0</v>
      </c>
      <c r="N9" s="601">
        <f>ROUND(AN9,0)</f>
        <v>0</v>
      </c>
      <c r="O9" s="599">
        <f>ROUND(AO9,0)</f>
        <v>0</v>
      </c>
      <c r="P9" s="601">
        <f>ROUND(AP9,0)</f>
        <v>0</v>
      </c>
      <c r="Q9" s="599">
        <f>ROUND(AQ9,0)</f>
        <v>0</v>
      </c>
      <c r="R9" s="600">
        <f>ROUND(AR9,0)</f>
        <v>0</v>
      </c>
      <c r="S9" s="599">
        <f>ROUND(AS9,0)</f>
        <v>0</v>
      </c>
      <c r="T9" s="600">
        <f>ROUND(AT9,0)</f>
        <v>0</v>
      </c>
      <c r="U9" s="599">
        <f>ROUND(AU9,0)</f>
        <v>0</v>
      </c>
      <c r="V9" s="598">
        <f>ROUND(AV9,0)</f>
        <v>0</v>
      </c>
      <c r="W9" s="599">
        <f>ROUND(AW9,0)</f>
        <v>0</v>
      </c>
      <c r="X9" s="598">
        <f>ROUND(AX9,0)</f>
        <v>0</v>
      </c>
      <c r="Y9" s="594">
        <f>SUM(C9,E9,I9,K9,M9,O9,Q9,S9,U9,W9)</f>
        <v>0</v>
      </c>
      <c r="Z9" s="593">
        <f>SUM(D9,F9,J9,L9,N9,P9,R9,T9,V9,X9)</f>
        <v>0</v>
      </c>
      <c r="AA9" s="592">
        <f>'t1'!M7</f>
        <v>0</v>
      </c>
      <c r="AC9" s="596"/>
      <c r="AD9" s="597"/>
      <c r="AE9" s="596"/>
      <c r="AF9" s="597"/>
      <c r="AG9" s="596"/>
      <c r="AH9" s="597"/>
      <c r="AI9" s="596"/>
      <c r="AJ9" s="597"/>
      <c r="AK9" s="596"/>
      <c r="AL9" s="597"/>
      <c r="AM9" s="596"/>
      <c r="AN9" s="597"/>
      <c r="AO9" s="596"/>
      <c r="AP9" s="597"/>
      <c r="AQ9" s="596"/>
      <c r="AR9" s="595"/>
      <c r="AS9" s="596"/>
      <c r="AT9" s="595"/>
      <c r="AU9" s="596"/>
      <c r="AV9" s="595"/>
      <c r="AW9" s="596"/>
      <c r="AX9" s="595"/>
      <c r="AY9" s="594">
        <f>SUM(AC9,AE9,AG9,AI9,AK9,AM9,AO9,AQ9,AS9,AU9,AW9)</f>
        <v>0</v>
      </c>
      <c r="AZ9" s="593">
        <f>SUM(AD9,AF9,AH9,AJ9,AL9,AN9,AP9,AR9,AT9,AV9,AX9)</f>
        <v>0</v>
      </c>
      <c r="BA9" s="592"/>
    </row>
    <row r="10" spans="1:55" ht="13.35" customHeight="1" x14ac:dyDescent="0.2">
      <c r="A10" s="22" t="str">
        <f>'t1'!A8</f>
        <v>SEGRETARIO C</v>
      </c>
      <c r="B10" s="393" t="str">
        <f>'t1'!B8</f>
        <v>0D0485</v>
      </c>
      <c r="C10" s="599">
        <f>ROUND(AC10,0)</f>
        <v>0</v>
      </c>
      <c r="D10" s="601">
        <f>ROUND(AD10,0)</f>
        <v>0</v>
      </c>
      <c r="E10" s="599">
        <f>ROUND(AE10,0)</f>
        <v>0</v>
      </c>
      <c r="F10" s="601">
        <f>ROUND(AF10,0)</f>
        <v>0</v>
      </c>
      <c r="G10" s="599">
        <f>ROUND(AG10,0)</f>
        <v>0</v>
      </c>
      <c r="H10" s="601">
        <f>ROUND(AH10,0)</f>
        <v>0</v>
      </c>
      <c r="I10" s="599">
        <f>ROUND(AI10,0)</f>
        <v>0</v>
      </c>
      <c r="J10" s="601">
        <f>ROUND(AJ10,0)</f>
        <v>0</v>
      </c>
      <c r="K10" s="599">
        <f>ROUND(AK10,0)</f>
        <v>0</v>
      </c>
      <c r="L10" s="601">
        <f>ROUND(AL10,0)</f>
        <v>0</v>
      </c>
      <c r="M10" s="599">
        <f>ROUND(AM10,0)</f>
        <v>0</v>
      </c>
      <c r="N10" s="601">
        <f>ROUND(AN10,0)</f>
        <v>0</v>
      </c>
      <c r="O10" s="599">
        <f>ROUND(AO10,0)</f>
        <v>0</v>
      </c>
      <c r="P10" s="601">
        <f>ROUND(AP10,0)</f>
        <v>0</v>
      </c>
      <c r="Q10" s="599">
        <f>ROUND(AQ10,0)</f>
        <v>0</v>
      </c>
      <c r="R10" s="600">
        <f>ROUND(AR10,0)</f>
        <v>0</v>
      </c>
      <c r="S10" s="599">
        <f>ROUND(AS10,0)</f>
        <v>0</v>
      </c>
      <c r="T10" s="600">
        <f>ROUND(AT10,0)</f>
        <v>0</v>
      </c>
      <c r="U10" s="599">
        <f>ROUND(AU10,0)</f>
        <v>0</v>
      </c>
      <c r="V10" s="598">
        <f>ROUND(AV10,0)</f>
        <v>0</v>
      </c>
      <c r="W10" s="599">
        <f>ROUND(AW10,0)</f>
        <v>0</v>
      </c>
      <c r="X10" s="598">
        <f>ROUND(AX10,0)</f>
        <v>0</v>
      </c>
      <c r="Y10" s="594">
        <f>SUM(C10,E10,I10,K10,M10,O10,Q10,S10,U10,W10)</f>
        <v>0</v>
      </c>
      <c r="Z10" s="593">
        <f>SUM(D10,F10,J10,L10,N10,P10,R10,T10,V10,X10)</f>
        <v>0</v>
      </c>
      <c r="AA10" s="592">
        <f>'t1'!M8</f>
        <v>0</v>
      </c>
      <c r="AC10" s="596"/>
      <c r="AD10" s="597"/>
      <c r="AE10" s="596"/>
      <c r="AF10" s="597"/>
      <c r="AG10" s="596"/>
      <c r="AH10" s="597"/>
      <c r="AI10" s="596"/>
      <c r="AJ10" s="597"/>
      <c r="AK10" s="596"/>
      <c r="AL10" s="597"/>
      <c r="AM10" s="596"/>
      <c r="AN10" s="597"/>
      <c r="AO10" s="596"/>
      <c r="AP10" s="597"/>
      <c r="AQ10" s="596"/>
      <c r="AR10" s="595"/>
      <c r="AS10" s="596"/>
      <c r="AT10" s="595"/>
      <c r="AU10" s="596"/>
      <c r="AV10" s="595"/>
      <c r="AW10" s="596"/>
      <c r="AX10" s="595"/>
      <c r="AY10" s="594">
        <f>SUM(AC10,AE10,AG10,AI10,AK10,AM10,AO10,AQ10,AS10,AU10,AW10)</f>
        <v>0</v>
      </c>
      <c r="AZ10" s="593">
        <f>SUM(AD10,AF10,AH10,AJ10,AL10,AN10,AP10,AR10,AT10,AV10,AX10)</f>
        <v>0</v>
      </c>
      <c r="BA10" s="592"/>
    </row>
    <row r="11" spans="1:55" ht="13.35" customHeight="1" x14ac:dyDescent="0.2">
      <c r="A11" s="22" t="str">
        <f>'t1'!A9</f>
        <v>DIRETTORE  GENERALE</v>
      </c>
      <c r="B11" s="393" t="str">
        <f>'t1'!B9</f>
        <v>0D0097</v>
      </c>
      <c r="C11" s="599">
        <f>ROUND(AC11,0)</f>
        <v>0</v>
      </c>
      <c r="D11" s="601">
        <f>ROUND(AD11,0)</f>
        <v>0</v>
      </c>
      <c r="E11" s="599">
        <f>ROUND(AE11,0)</f>
        <v>0</v>
      </c>
      <c r="F11" s="601">
        <f>ROUND(AF11,0)</f>
        <v>0</v>
      </c>
      <c r="G11" s="599">
        <f>ROUND(AG11,0)</f>
        <v>0</v>
      </c>
      <c r="H11" s="601">
        <f>ROUND(AH11,0)</f>
        <v>0</v>
      </c>
      <c r="I11" s="599">
        <f>ROUND(AI11,0)</f>
        <v>0</v>
      </c>
      <c r="J11" s="601">
        <f>ROUND(AJ11,0)</f>
        <v>0</v>
      </c>
      <c r="K11" s="599">
        <f>ROUND(AK11,0)</f>
        <v>0</v>
      </c>
      <c r="L11" s="601">
        <f>ROUND(AL11,0)</f>
        <v>0</v>
      </c>
      <c r="M11" s="599">
        <f>ROUND(AM11,0)</f>
        <v>0</v>
      </c>
      <c r="N11" s="601">
        <f>ROUND(AN11,0)</f>
        <v>0</v>
      </c>
      <c r="O11" s="599">
        <f>ROUND(AO11,0)</f>
        <v>0</v>
      </c>
      <c r="P11" s="601">
        <f>ROUND(AP11,0)</f>
        <v>0</v>
      </c>
      <c r="Q11" s="599">
        <f>ROUND(AQ11,0)</f>
        <v>0</v>
      </c>
      <c r="R11" s="600">
        <f>ROUND(AR11,0)</f>
        <v>0</v>
      </c>
      <c r="S11" s="599">
        <f>ROUND(AS11,0)</f>
        <v>0</v>
      </c>
      <c r="T11" s="600">
        <f>ROUND(AT11,0)</f>
        <v>0</v>
      </c>
      <c r="U11" s="599">
        <f>ROUND(AU11,0)</f>
        <v>0</v>
      </c>
      <c r="V11" s="598">
        <f>ROUND(AV11,0)</f>
        <v>0</v>
      </c>
      <c r="W11" s="599">
        <f>ROUND(AW11,0)</f>
        <v>0</v>
      </c>
      <c r="X11" s="598">
        <f>ROUND(AX11,0)</f>
        <v>0</v>
      </c>
      <c r="Y11" s="594">
        <f>SUM(C11,E11,I11,K11,M11,O11,Q11,S11,U11,W11)</f>
        <v>0</v>
      </c>
      <c r="Z11" s="593">
        <f>SUM(D11,F11,J11,L11,N11,P11,R11,T11,V11,X11)</f>
        <v>0</v>
      </c>
      <c r="AA11" s="592">
        <f>'t1'!M9</f>
        <v>0</v>
      </c>
      <c r="AC11" s="596"/>
      <c r="AD11" s="597"/>
      <c r="AE11" s="596"/>
      <c r="AF11" s="597"/>
      <c r="AG11" s="596"/>
      <c r="AH11" s="597"/>
      <c r="AI11" s="596"/>
      <c r="AJ11" s="597"/>
      <c r="AK11" s="596"/>
      <c r="AL11" s="597"/>
      <c r="AM11" s="596"/>
      <c r="AN11" s="597"/>
      <c r="AO11" s="596"/>
      <c r="AP11" s="597"/>
      <c r="AQ11" s="596"/>
      <c r="AR11" s="595"/>
      <c r="AS11" s="596"/>
      <c r="AT11" s="595"/>
      <c r="AU11" s="596"/>
      <c r="AV11" s="595"/>
      <c r="AW11" s="596"/>
      <c r="AX11" s="595"/>
      <c r="AY11" s="594">
        <f>SUM(AC11,AE11,AG11,AI11,AK11,AM11,AO11,AQ11,AS11,AU11,AW11)</f>
        <v>0</v>
      </c>
      <c r="AZ11" s="593">
        <f>SUM(AD11,AF11,AH11,AJ11,AL11,AN11,AP11,AR11,AT11,AV11,AX11)</f>
        <v>0</v>
      </c>
      <c r="BA11" s="592"/>
    </row>
    <row r="12" spans="1:55" ht="13.35" customHeight="1" x14ac:dyDescent="0.2">
      <c r="A12" s="22" t="str">
        <f>'t1'!A10</f>
        <v>ALTE SPECIALIZZ. FUORI D.O.</v>
      </c>
      <c r="B12" s="393" t="str">
        <f>'t1'!B10</f>
        <v>0D0095</v>
      </c>
      <c r="C12" s="599">
        <f>ROUND(AC12,0)</f>
        <v>0</v>
      </c>
      <c r="D12" s="601">
        <f>ROUND(AD12,0)</f>
        <v>0</v>
      </c>
      <c r="E12" s="599">
        <f>ROUND(AE12,0)</f>
        <v>0</v>
      </c>
      <c r="F12" s="601">
        <f>ROUND(AF12,0)</f>
        <v>0</v>
      </c>
      <c r="G12" s="599">
        <f>ROUND(AG12,0)</f>
        <v>0</v>
      </c>
      <c r="H12" s="601">
        <f>ROUND(AH12,0)</f>
        <v>0</v>
      </c>
      <c r="I12" s="599">
        <f>ROUND(AI12,0)</f>
        <v>0</v>
      </c>
      <c r="J12" s="601">
        <f>ROUND(AJ12,0)</f>
        <v>0</v>
      </c>
      <c r="K12" s="599">
        <f>ROUND(AK12,0)</f>
        <v>0</v>
      </c>
      <c r="L12" s="601">
        <f>ROUND(AL12,0)</f>
        <v>0</v>
      </c>
      <c r="M12" s="599">
        <f>ROUND(AM12,0)</f>
        <v>0</v>
      </c>
      <c r="N12" s="601">
        <f>ROUND(AN12,0)</f>
        <v>0</v>
      </c>
      <c r="O12" s="599">
        <f>ROUND(AO12,0)</f>
        <v>0</v>
      </c>
      <c r="P12" s="601">
        <f>ROUND(AP12,0)</f>
        <v>0</v>
      </c>
      <c r="Q12" s="599">
        <f>ROUND(AQ12,0)</f>
        <v>0</v>
      </c>
      <c r="R12" s="600">
        <f>ROUND(AR12,0)</f>
        <v>0</v>
      </c>
      <c r="S12" s="599">
        <f>ROUND(AS12,0)</f>
        <v>0</v>
      </c>
      <c r="T12" s="600">
        <f>ROUND(AT12,0)</f>
        <v>0</v>
      </c>
      <c r="U12" s="599">
        <f>ROUND(AU12,0)</f>
        <v>0</v>
      </c>
      <c r="V12" s="598">
        <f>ROUND(AV12,0)</f>
        <v>0</v>
      </c>
      <c r="W12" s="599">
        <f>ROUND(AW12,0)</f>
        <v>0</v>
      </c>
      <c r="X12" s="598">
        <f>ROUND(AX12,0)</f>
        <v>0</v>
      </c>
      <c r="Y12" s="594">
        <f>SUM(C12,E12,I12,K12,M12,O12,Q12,S12,U12,W12)</f>
        <v>0</v>
      </c>
      <c r="Z12" s="593">
        <f>SUM(D12,F12,J12,L12,N12,P12,R12,T12,V12,X12)</f>
        <v>0</v>
      </c>
      <c r="AA12" s="592">
        <f>'t1'!M10</f>
        <v>0</v>
      </c>
      <c r="AC12" s="596"/>
      <c r="AD12" s="597"/>
      <c r="AE12" s="596"/>
      <c r="AF12" s="597"/>
      <c r="AG12" s="596"/>
      <c r="AH12" s="597"/>
      <c r="AI12" s="596"/>
      <c r="AJ12" s="597"/>
      <c r="AK12" s="596"/>
      <c r="AL12" s="597"/>
      <c r="AM12" s="596"/>
      <c r="AN12" s="597"/>
      <c r="AO12" s="596"/>
      <c r="AP12" s="597"/>
      <c r="AQ12" s="596"/>
      <c r="AR12" s="595"/>
      <c r="AS12" s="596"/>
      <c r="AT12" s="595"/>
      <c r="AU12" s="596"/>
      <c r="AV12" s="595"/>
      <c r="AW12" s="596"/>
      <c r="AX12" s="595"/>
      <c r="AY12" s="594">
        <f>SUM(AC12,AE12,AG12,AI12,AK12,AM12,AO12,AQ12,AS12,AU12,AW12)</f>
        <v>0</v>
      </c>
      <c r="AZ12" s="593">
        <f>SUM(AD12,AF12,AH12,AJ12,AL12,AN12,AP12,AR12,AT12,AV12,AX12)</f>
        <v>0</v>
      </c>
      <c r="BA12" s="592"/>
    </row>
    <row r="13" spans="1:55" ht="13.35" customHeight="1" x14ac:dyDescent="0.2">
      <c r="A13" s="22" t="str">
        <f>'t1'!A11</f>
        <v>DIRIGENTE A TEMPO DETERMINATO FUORI D.O.</v>
      </c>
      <c r="B13" s="393" t="str">
        <f>'t1'!B11</f>
        <v>0D0098</v>
      </c>
      <c r="C13" s="599">
        <f>ROUND(AC13,0)</f>
        <v>0</v>
      </c>
      <c r="D13" s="601">
        <f>ROUND(AD13,0)</f>
        <v>0</v>
      </c>
      <c r="E13" s="599">
        <f>ROUND(AE13,0)</f>
        <v>0</v>
      </c>
      <c r="F13" s="601">
        <f>ROUND(AF13,0)</f>
        <v>0</v>
      </c>
      <c r="G13" s="599">
        <f>ROUND(AG13,0)</f>
        <v>0</v>
      </c>
      <c r="H13" s="601">
        <f>ROUND(AH13,0)</f>
        <v>0</v>
      </c>
      <c r="I13" s="599">
        <f>ROUND(AI13,0)</f>
        <v>0</v>
      </c>
      <c r="J13" s="601">
        <f>ROUND(AJ13,0)</f>
        <v>0</v>
      </c>
      <c r="K13" s="599">
        <f>ROUND(AK13,0)</f>
        <v>0</v>
      </c>
      <c r="L13" s="601">
        <f>ROUND(AL13,0)</f>
        <v>0</v>
      </c>
      <c r="M13" s="599">
        <f>ROUND(AM13,0)</f>
        <v>0</v>
      </c>
      <c r="N13" s="601">
        <f>ROUND(AN13,0)</f>
        <v>0</v>
      </c>
      <c r="O13" s="599">
        <f>ROUND(AO13,0)</f>
        <v>0</v>
      </c>
      <c r="P13" s="601">
        <f>ROUND(AP13,0)</f>
        <v>0</v>
      </c>
      <c r="Q13" s="599">
        <f>ROUND(AQ13,0)</f>
        <v>0</v>
      </c>
      <c r="R13" s="600">
        <f>ROUND(AR13,0)</f>
        <v>0</v>
      </c>
      <c r="S13" s="599">
        <f>ROUND(AS13,0)</f>
        <v>0</v>
      </c>
      <c r="T13" s="600">
        <f>ROUND(AT13,0)</f>
        <v>0</v>
      </c>
      <c r="U13" s="599">
        <f>ROUND(AU13,0)</f>
        <v>0</v>
      </c>
      <c r="V13" s="598">
        <f>ROUND(AV13,0)</f>
        <v>0</v>
      </c>
      <c r="W13" s="599">
        <f>ROUND(AW13,0)</f>
        <v>0</v>
      </c>
      <c r="X13" s="598">
        <f>ROUND(AX13,0)</f>
        <v>0</v>
      </c>
      <c r="Y13" s="594">
        <f>SUM(C13,E13,I13,K13,M13,O13,Q13,S13,U13,W13)</f>
        <v>0</v>
      </c>
      <c r="Z13" s="593">
        <f>SUM(D13,F13,J13,L13,N13,P13,R13,T13,V13,X13)</f>
        <v>0</v>
      </c>
      <c r="AA13" s="592">
        <f>'t1'!M11</f>
        <v>0</v>
      </c>
      <c r="AC13" s="596"/>
      <c r="AD13" s="597"/>
      <c r="AE13" s="596"/>
      <c r="AF13" s="597"/>
      <c r="AG13" s="596"/>
      <c r="AH13" s="597"/>
      <c r="AI13" s="596"/>
      <c r="AJ13" s="597"/>
      <c r="AK13" s="596"/>
      <c r="AL13" s="597"/>
      <c r="AM13" s="596"/>
      <c r="AN13" s="597"/>
      <c r="AO13" s="596"/>
      <c r="AP13" s="597"/>
      <c r="AQ13" s="596"/>
      <c r="AR13" s="595"/>
      <c r="AS13" s="596"/>
      <c r="AT13" s="595"/>
      <c r="AU13" s="596"/>
      <c r="AV13" s="595"/>
      <c r="AW13" s="596"/>
      <c r="AX13" s="595"/>
      <c r="AY13" s="594">
        <f>SUM(AC13,AE13,AG13,AI13,AK13,AM13,AO13,AQ13,AS13,AU13,AW13)</f>
        <v>0</v>
      </c>
      <c r="AZ13" s="593">
        <f>SUM(AD13,AF13,AH13,AJ13,AL13,AN13,AP13,AR13,AT13,AV13,AX13)</f>
        <v>0</v>
      </c>
      <c r="BA13" s="592"/>
    </row>
    <row r="14" spans="1:55" ht="13.35" customHeight="1" x14ac:dyDescent="0.2">
      <c r="A14" s="22" t="str">
        <f>'t1'!A12</f>
        <v>SEGRETARIO GENERALE CCIAA</v>
      </c>
      <c r="B14" s="393" t="str">
        <f>'t1'!B12</f>
        <v>0D0104</v>
      </c>
      <c r="C14" s="599">
        <f>ROUND(AC14,0)</f>
        <v>0</v>
      </c>
      <c r="D14" s="601">
        <f>ROUND(AD14,0)</f>
        <v>0</v>
      </c>
      <c r="E14" s="599">
        <f>ROUND(AE14,0)</f>
        <v>0</v>
      </c>
      <c r="F14" s="601">
        <f>ROUND(AF14,0)</f>
        <v>0</v>
      </c>
      <c r="G14" s="599">
        <f>ROUND(AG14,0)</f>
        <v>0</v>
      </c>
      <c r="H14" s="601">
        <f>ROUND(AH14,0)</f>
        <v>0</v>
      </c>
      <c r="I14" s="599">
        <f>ROUND(AI14,0)</f>
        <v>0</v>
      </c>
      <c r="J14" s="601">
        <f>ROUND(AJ14,0)</f>
        <v>0</v>
      </c>
      <c r="K14" s="599">
        <f>ROUND(AK14,0)</f>
        <v>0</v>
      </c>
      <c r="L14" s="601">
        <f>ROUND(AL14,0)</f>
        <v>0</v>
      </c>
      <c r="M14" s="599">
        <f>ROUND(AM14,0)</f>
        <v>0</v>
      </c>
      <c r="N14" s="601">
        <f>ROUND(AN14,0)</f>
        <v>0</v>
      </c>
      <c r="O14" s="599">
        <f>ROUND(AO14,0)</f>
        <v>0</v>
      </c>
      <c r="P14" s="601">
        <f>ROUND(AP14,0)</f>
        <v>0</v>
      </c>
      <c r="Q14" s="599">
        <f>ROUND(AQ14,0)</f>
        <v>0</v>
      </c>
      <c r="R14" s="600">
        <f>ROUND(AR14,0)</f>
        <v>0</v>
      </c>
      <c r="S14" s="599">
        <f>ROUND(AS14,0)</f>
        <v>0</v>
      </c>
      <c r="T14" s="600">
        <f>ROUND(AT14,0)</f>
        <v>0</v>
      </c>
      <c r="U14" s="599">
        <f>ROUND(AU14,0)</f>
        <v>0</v>
      </c>
      <c r="V14" s="598">
        <f>ROUND(AV14,0)</f>
        <v>0</v>
      </c>
      <c r="W14" s="599">
        <f>ROUND(AW14,0)</f>
        <v>0</v>
      </c>
      <c r="X14" s="598">
        <f>ROUND(AX14,0)</f>
        <v>0</v>
      </c>
      <c r="Y14" s="594">
        <f>SUM(C14,E14,I14,K14,M14,O14,Q14,S14,U14,W14)</f>
        <v>0</v>
      </c>
      <c r="Z14" s="593">
        <f>SUM(D14,F14,J14,L14,N14,P14,R14,T14,V14,X14)</f>
        <v>0</v>
      </c>
      <c r="AA14" s="592">
        <f>'t1'!M12</f>
        <v>0</v>
      </c>
      <c r="AC14" s="596"/>
      <c r="AD14" s="597"/>
      <c r="AE14" s="596"/>
      <c r="AF14" s="597"/>
      <c r="AG14" s="596"/>
      <c r="AH14" s="597"/>
      <c r="AI14" s="596"/>
      <c r="AJ14" s="597"/>
      <c r="AK14" s="596"/>
      <c r="AL14" s="597"/>
      <c r="AM14" s="596"/>
      <c r="AN14" s="597"/>
      <c r="AO14" s="596"/>
      <c r="AP14" s="597"/>
      <c r="AQ14" s="596"/>
      <c r="AR14" s="595"/>
      <c r="AS14" s="596"/>
      <c r="AT14" s="595"/>
      <c r="AU14" s="596"/>
      <c r="AV14" s="595"/>
      <c r="AW14" s="596"/>
      <c r="AX14" s="595"/>
      <c r="AY14" s="594">
        <f>SUM(AC14,AE14,AG14,AI14,AK14,AM14,AO14,AQ14,AS14,AU14,AW14)</f>
        <v>0</v>
      </c>
      <c r="AZ14" s="593">
        <f>SUM(AD14,AF14,AH14,AJ14,AL14,AN14,AP14,AR14,AT14,AV14,AX14)</f>
        <v>0</v>
      </c>
      <c r="BA14" s="592"/>
    </row>
    <row r="15" spans="1:55" ht="13.35" customHeight="1" x14ac:dyDescent="0.2">
      <c r="A15" s="22" t="str">
        <f>'t1'!A13</f>
        <v>DIRIGENTE A TEMPO INDETERMINATO</v>
      </c>
      <c r="B15" s="393" t="str">
        <f>'t1'!B13</f>
        <v>0D0164</v>
      </c>
      <c r="C15" s="599">
        <f>ROUND(AC15,0)</f>
        <v>0</v>
      </c>
      <c r="D15" s="601">
        <f>ROUND(AD15,0)</f>
        <v>0</v>
      </c>
      <c r="E15" s="599">
        <f>ROUND(AE15,0)</f>
        <v>0</v>
      </c>
      <c r="F15" s="601">
        <f>ROUND(AF15,0)</f>
        <v>0</v>
      </c>
      <c r="G15" s="599">
        <f>ROUND(AG15,0)</f>
        <v>0</v>
      </c>
      <c r="H15" s="601">
        <f>ROUND(AH15,0)</f>
        <v>0</v>
      </c>
      <c r="I15" s="599">
        <f>ROUND(AI15,0)</f>
        <v>0</v>
      </c>
      <c r="J15" s="601">
        <f>ROUND(AJ15,0)</f>
        <v>0</v>
      </c>
      <c r="K15" s="599">
        <f>ROUND(AK15,0)</f>
        <v>0</v>
      </c>
      <c r="L15" s="601">
        <f>ROUND(AL15,0)</f>
        <v>0</v>
      </c>
      <c r="M15" s="599">
        <f>ROUND(AM15,0)</f>
        <v>0</v>
      </c>
      <c r="N15" s="601">
        <f>ROUND(AN15,0)</f>
        <v>0</v>
      </c>
      <c r="O15" s="599">
        <f>ROUND(AO15,0)</f>
        <v>0</v>
      </c>
      <c r="P15" s="601">
        <f>ROUND(AP15,0)</f>
        <v>0</v>
      </c>
      <c r="Q15" s="599">
        <f>ROUND(AQ15,0)</f>
        <v>0</v>
      </c>
      <c r="R15" s="600">
        <f>ROUND(AR15,0)</f>
        <v>0</v>
      </c>
      <c r="S15" s="599">
        <f>ROUND(AS15,0)</f>
        <v>0</v>
      </c>
      <c r="T15" s="600">
        <f>ROUND(AT15,0)</f>
        <v>0</v>
      </c>
      <c r="U15" s="599">
        <f>ROUND(AU15,0)</f>
        <v>0</v>
      </c>
      <c r="V15" s="598">
        <f>ROUND(AV15,0)</f>
        <v>0</v>
      </c>
      <c r="W15" s="599">
        <f>ROUND(AW15,0)</f>
        <v>0</v>
      </c>
      <c r="X15" s="598">
        <f>ROUND(AX15,0)</f>
        <v>0</v>
      </c>
      <c r="Y15" s="594">
        <f>SUM(C15,E15,I15,K15,M15,O15,Q15,S15,U15,W15)</f>
        <v>0</v>
      </c>
      <c r="Z15" s="593">
        <f>SUM(D15,F15,J15,L15,N15,P15,R15,T15,V15,X15)</f>
        <v>0</v>
      </c>
      <c r="AA15" s="592">
        <f>'t1'!M13</f>
        <v>0</v>
      </c>
      <c r="AC15" s="596"/>
      <c r="AD15" s="597"/>
      <c r="AE15" s="596"/>
      <c r="AF15" s="597"/>
      <c r="AG15" s="596"/>
      <c r="AH15" s="597"/>
      <c r="AI15" s="596"/>
      <c r="AJ15" s="597"/>
      <c r="AK15" s="596"/>
      <c r="AL15" s="597"/>
      <c r="AM15" s="596"/>
      <c r="AN15" s="597"/>
      <c r="AO15" s="596"/>
      <c r="AP15" s="597"/>
      <c r="AQ15" s="596"/>
      <c r="AR15" s="595"/>
      <c r="AS15" s="596"/>
      <c r="AT15" s="595"/>
      <c r="AU15" s="596"/>
      <c r="AV15" s="595"/>
      <c r="AW15" s="596"/>
      <c r="AX15" s="595"/>
      <c r="AY15" s="594">
        <f>SUM(AC15,AE15,AG15,AI15,AK15,AM15,AO15,AQ15,AS15,AU15,AW15)</f>
        <v>0</v>
      </c>
      <c r="AZ15" s="593">
        <f>SUM(AD15,AF15,AH15,AJ15,AL15,AN15,AP15,AR15,AT15,AV15,AX15)</f>
        <v>0</v>
      </c>
      <c r="BA15" s="592"/>
    </row>
    <row r="16" spans="1:55" ht="13.35" customHeight="1" x14ac:dyDescent="0.2">
      <c r="A16" s="22" t="str">
        <f>'t1'!A14</f>
        <v>DIRIGENTE A TEMPO DETERMINATO IN D.O.</v>
      </c>
      <c r="B16" s="393" t="str">
        <f>'t1'!B14</f>
        <v>0D0165</v>
      </c>
      <c r="C16" s="599">
        <f>ROUND(AC16,0)</f>
        <v>0</v>
      </c>
      <c r="D16" s="601">
        <f>ROUND(AD16,0)</f>
        <v>0</v>
      </c>
      <c r="E16" s="599">
        <f>ROUND(AE16,0)</f>
        <v>0</v>
      </c>
      <c r="F16" s="601">
        <f>ROUND(AF16,0)</f>
        <v>0</v>
      </c>
      <c r="G16" s="599">
        <f>ROUND(AG16,0)</f>
        <v>0</v>
      </c>
      <c r="H16" s="601">
        <f>ROUND(AH16,0)</f>
        <v>0</v>
      </c>
      <c r="I16" s="599">
        <f>ROUND(AI16,0)</f>
        <v>0</v>
      </c>
      <c r="J16" s="601">
        <f>ROUND(AJ16,0)</f>
        <v>0</v>
      </c>
      <c r="K16" s="599">
        <f>ROUND(AK16,0)</f>
        <v>0</v>
      </c>
      <c r="L16" s="601">
        <f>ROUND(AL16,0)</f>
        <v>0</v>
      </c>
      <c r="M16" s="599">
        <f>ROUND(AM16,0)</f>
        <v>0</v>
      </c>
      <c r="N16" s="601">
        <f>ROUND(AN16,0)</f>
        <v>0</v>
      </c>
      <c r="O16" s="599">
        <f>ROUND(AO16,0)</f>
        <v>0</v>
      </c>
      <c r="P16" s="601">
        <f>ROUND(AP16,0)</f>
        <v>0</v>
      </c>
      <c r="Q16" s="599">
        <f>ROUND(AQ16,0)</f>
        <v>0</v>
      </c>
      <c r="R16" s="600">
        <f>ROUND(AR16,0)</f>
        <v>0</v>
      </c>
      <c r="S16" s="599">
        <f>ROUND(AS16,0)</f>
        <v>0</v>
      </c>
      <c r="T16" s="600">
        <f>ROUND(AT16,0)</f>
        <v>0</v>
      </c>
      <c r="U16" s="599">
        <f>ROUND(AU16,0)</f>
        <v>0</v>
      </c>
      <c r="V16" s="598">
        <f>ROUND(AV16,0)</f>
        <v>0</v>
      </c>
      <c r="W16" s="599">
        <f>ROUND(AW16,0)</f>
        <v>0</v>
      </c>
      <c r="X16" s="598">
        <f>ROUND(AX16,0)</f>
        <v>0</v>
      </c>
      <c r="Y16" s="594">
        <f>SUM(C16,E16,I16,K16,M16,O16,Q16,S16,U16,W16)</f>
        <v>0</v>
      </c>
      <c r="Z16" s="593">
        <f>SUM(D16,F16,J16,L16,N16,P16,R16,T16,V16,X16)</f>
        <v>0</v>
      </c>
      <c r="AA16" s="592">
        <f>'t1'!M14</f>
        <v>0</v>
      </c>
      <c r="AC16" s="596"/>
      <c r="AD16" s="597"/>
      <c r="AE16" s="596"/>
      <c r="AF16" s="597"/>
      <c r="AG16" s="596"/>
      <c r="AH16" s="597"/>
      <c r="AI16" s="596"/>
      <c r="AJ16" s="597"/>
      <c r="AK16" s="596"/>
      <c r="AL16" s="597"/>
      <c r="AM16" s="596"/>
      <c r="AN16" s="597"/>
      <c r="AO16" s="596"/>
      <c r="AP16" s="597"/>
      <c r="AQ16" s="596"/>
      <c r="AR16" s="595"/>
      <c r="AS16" s="596"/>
      <c r="AT16" s="595"/>
      <c r="AU16" s="596"/>
      <c r="AV16" s="595"/>
      <c r="AW16" s="596"/>
      <c r="AX16" s="595"/>
      <c r="AY16" s="594">
        <f>SUM(AC16,AE16,AG16,AI16,AK16,AM16,AO16,AQ16,AS16,AU16,AW16)</f>
        <v>0</v>
      </c>
      <c r="AZ16" s="593">
        <f>SUM(AD16,AF16,AH16,AJ16,AL16,AN16,AP16,AR16,AT16,AV16,AX16)</f>
        <v>0</v>
      </c>
      <c r="BA16" s="592"/>
    </row>
    <row r="17" spans="1:53" ht="13.35" customHeight="1" x14ac:dyDescent="0.2">
      <c r="A17" s="22" t="str">
        <f>'t1'!A15</f>
        <v xml:space="preserve">ALTE SPECIALIZZ. IN D.O. </v>
      </c>
      <c r="B17" s="393" t="str">
        <f>'t1'!B15</f>
        <v>0D0I95</v>
      </c>
      <c r="C17" s="599">
        <f>ROUND(AC17,0)</f>
        <v>0</v>
      </c>
      <c r="D17" s="601">
        <f>ROUND(AD17,0)</f>
        <v>0</v>
      </c>
      <c r="E17" s="599">
        <f>ROUND(AE17,0)</f>
        <v>0</v>
      </c>
      <c r="F17" s="601">
        <f>ROUND(AF17,0)</f>
        <v>0</v>
      </c>
      <c r="G17" s="599">
        <f>ROUND(AG17,0)</f>
        <v>0</v>
      </c>
      <c r="H17" s="601">
        <f>ROUND(AH17,0)</f>
        <v>0</v>
      </c>
      <c r="I17" s="599">
        <f>ROUND(AI17,0)</f>
        <v>0</v>
      </c>
      <c r="J17" s="601">
        <f>ROUND(AJ17,0)</f>
        <v>0</v>
      </c>
      <c r="K17" s="599">
        <f>ROUND(AK17,0)</f>
        <v>0</v>
      </c>
      <c r="L17" s="601">
        <f>ROUND(AL17,0)</f>
        <v>0</v>
      </c>
      <c r="M17" s="599">
        <f>ROUND(AM17,0)</f>
        <v>0</v>
      </c>
      <c r="N17" s="601">
        <f>ROUND(AN17,0)</f>
        <v>0</v>
      </c>
      <c r="O17" s="599">
        <f>ROUND(AO17,0)</f>
        <v>0</v>
      </c>
      <c r="P17" s="601">
        <f>ROUND(AP17,0)</f>
        <v>0</v>
      </c>
      <c r="Q17" s="599">
        <f>ROUND(AQ17,0)</f>
        <v>0</v>
      </c>
      <c r="R17" s="600">
        <f>ROUND(AR17,0)</f>
        <v>0</v>
      </c>
      <c r="S17" s="599">
        <f>ROUND(AS17,0)</f>
        <v>0</v>
      </c>
      <c r="T17" s="600">
        <f>ROUND(AT17,0)</f>
        <v>0</v>
      </c>
      <c r="U17" s="599">
        <f>ROUND(AU17,0)</f>
        <v>0</v>
      </c>
      <c r="V17" s="598">
        <f>ROUND(AV17,0)</f>
        <v>0</v>
      </c>
      <c r="W17" s="599">
        <f>ROUND(AW17,0)</f>
        <v>0</v>
      </c>
      <c r="X17" s="598">
        <f>ROUND(AX17,0)</f>
        <v>0</v>
      </c>
      <c r="Y17" s="594">
        <f>SUM(C17,E17,I17,K17,M17,O17,Q17,S17,U17,W17)</f>
        <v>0</v>
      </c>
      <c r="Z17" s="593">
        <f>SUM(D17,F17,J17,L17,N17,P17,R17,T17,V17,X17)</f>
        <v>0</v>
      </c>
      <c r="AA17" s="592">
        <f>'t1'!M15</f>
        <v>0</v>
      </c>
      <c r="AC17" s="596"/>
      <c r="AD17" s="597"/>
      <c r="AE17" s="596"/>
      <c r="AF17" s="597"/>
      <c r="AG17" s="596"/>
      <c r="AH17" s="597"/>
      <c r="AI17" s="596"/>
      <c r="AJ17" s="597"/>
      <c r="AK17" s="596"/>
      <c r="AL17" s="597"/>
      <c r="AM17" s="596"/>
      <c r="AN17" s="597"/>
      <c r="AO17" s="596"/>
      <c r="AP17" s="597"/>
      <c r="AQ17" s="596"/>
      <c r="AR17" s="595"/>
      <c r="AS17" s="596"/>
      <c r="AT17" s="595"/>
      <c r="AU17" s="596"/>
      <c r="AV17" s="595"/>
      <c r="AW17" s="596"/>
      <c r="AX17" s="595"/>
      <c r="AY17" s="594">
        <f>SUM(AC17,AE17,AG17,AI17,AK17,AM17,AO17,AQ17,AS17,AU17,AW17)</f>
        <v>0</v>
      </c>
      <c r="AZ17" s="593">
        <f>SUM(AD17,AF17,AH17,AJ17,AL17,AN17,AP17,AR17,AT17,AV17,AX17)</f>
        <v>0</v>
      </c>
      <c r="BA17" s="592"/>
    </row>
    <row r="18" spans="1:53" ht="13.35" customHeight="1" x14ac:dyDescent="0.2">
      <c r="A18" s="22" t="str">
        <f>'t1'!A16</f>
        <v>RESPONSABILE DEI SERVIZI O DEGLI UFFICI IN D.O</v>
      </c>
      <c r="B18" s="393" t="str">
        <f>'t1'!B16</f>
        <v>0D0I96</v>
      </c>
      <c r="C18" s="599">
        <f>ROUND(AC18,0)</f>
        <v>0</v>
      </c>
      <c r="D18" s="601">
        <f>ROUND(AD18,0)</f>
        <v>0</v>
      </c>
      <c r="E18" s="599">
        <f>ROUND(AE18,0)</f>
        <v>0</v>
      </c>
      <c r="F18" s="601">
        <f>ROUND(AF18,0)</f>
        <v>0</v>
      </c>
      <c r="G18" s="599">
        <f>ROUND(AG18,0)</f>
        <v>0</v>
      </c>
      <c r="H18" s="601">
        <f>ROUND(AH18,0)</f>
        <v>0</v>
      </c>
      <c r="I18" s="599">
        <f>ROUND(AI18,0)</f>
        <v>0</v>
      </c>
      <c r="J18" s="601">
        <f>ROUND(AJ18,0)</f>
        <v>0</v>
      </c>
      <c r="K18" s="599">
        <f>ROUND(AK18,0)</f>
        <v>0</v>
      </c>
      <c r="L18" s="601">
        <f>ROUND(AL18,0)</f>
        <v>0</v>
      </c>
      <c r="M18" s="599">
        <f>ROUND(AM18,0)</f>
        <v>0</v>
      </c>
      <c r="N18" s="601">
        <f>ROUND(AN18,0)</f>
        <v>0</v>
      </c>
      <c r="O18" s="599">
        <f>ROUND(AO18,0)</f>
        <v>0</v>
      </c>
      <c r="P18" s="601">
        <f>ROUND(AP18,0)</f>
        <v>0</v>
      </c>
      <c r="Q18" s="599">
        <f>ROUND(AQ18,0)</f>
        <v>0</v>
      </c>
      <c r="R18" s="600">
        <f>ROUND(AR18,0)</f>
        <v>0</v>
      </c>
      <c r="S18" s="599">
        <f>ROUND(AS18,0)</f>
        <v>0</v>
      </c>
      <c r="T18" s="600">
        <f>ROUND(AT18,0)</f>
        <v>0</v>
      </c>
      <c r="U18" s="599">
        <f>ROUND(AU18,0)</f>
        <v>0</v>
      </c>
      <c r="V18" s="598">
        <f>ROUND(AV18,0)</f>
        <v>0</v>
      </c>
      <c r="W18" s="599">
        <f>ROUND(AW18,0)</f>
        <v>0</v>
      </c>
      <c r="X18" s="598">
        <f>ROUND(AX18,0)</f>
        <v>0</v>
      </c>
      <c r="Y18" s="594">
        <f>SUM(C18,E18,I18,K18,M18,O18,Q18,S18,U18,W18)</f>
        <v>0</v>
      </c>
      <c r="Z18" s="593">
        <f>SUM(D18,F18,J18,L18,N18,P18,R18,T18,V18,X18)</f>
        <v>0</v>
      </c>
      <c r="AA18" s="592">
        <f>'t1'!M16</f>
        <v>0</v>
      </c>
      <c r="AC18" s="596"/>
      <c r="AD18" s="597"/>
      <c r="AE18" s="596"/>
      <c r="AF18" s="597"/>
      <c r="AG18" s="596"/>
      <c r="AH18" s="597"/>
      <c r="AI18" s="596"/>
      <c r="AJ18" s="597"/>
      <c r="AK18" s="596"/>
      <c r="AL18" s="597"/>
      <c r="AM18" s="596"/>
      <c r="AN18" s="597"/>
      <c r="AO18" s="596"/>
      <c r="AP18" s="597"/>
      <c r="AQ18" s="596"/>
      <c r="AR18" s="595"/>
      <c r="AS18" s="596"/>
      <c r="AT18" s="595"/>
      <c r="AU18" s="596"/>
      <c r="AV18" s="595"/>
      <c r="AW18" s="596"/>
      <c r="AX18" s="595"/>
      <c r="AY18" s="594">
        <f>SUM(AC18,AE18,AG18,AI18,AK18,AM18,AO18,AQ18,AS18,AU18,AW18)</f>
        <v>0</v>
      </c>
      <c r="AZ18" s="593">
        <f>SUM(AD18,AF18,AH18,AJ18,AL18,AN18,AP18,AR18,AT18,AV18,AX18)</f>
        <v>0</v>
      </c>
      <c r="BA18" s="592"/>
    </row>
    <row r="19" spans="1:53" ht="13.35" customHeight="1" x14ac:dyDescent="0.2">
      <c r="A19" s="22" t="str">
        <f>'t1'!A17</f>
        <v>FUNZIONARI ED ELEVATA QUALIFICAZIONE</v>
      </c>
      <c r="B19" s="393" t="str">
        <f>'t1'!B17</f>
        <v>0FZEQF</v>
      </c>
      <c r="C19" s="599">
        <f>ROUND(AC19,0)</f>
        <v>0</v>
      </c>
      <c r="D19" s="601">
        <f>ROUND(AD19,0)</f>
        <v>0</v>
      </c>
      <c r="E19" s="599">
        <f>ROUND(AE19,0)</f>
        <v>0</v>
      </c>
      <c r="F19" s="601">
        <f>ROUND(AF19,0)</f>
        <v>0</v>
      </c>
      <c r="G19" s="599">
        <f>ROUND(AG19,0)</f>
        <v>0</v>
      </c>
      <c r="H19" s="601">
        <f>ROUND(AH19,0)</f>
        <v>0</v>
      </c>
      <c r="I19" s="599">
        <f>ROUND(AI19,0)</f>
        <v>0</v>
      </c>
      <c r="J19" s="601">
        <f>ROUND(AJ19,0)</f>
        <v>0</v>
      </c>
      <c r="K19" s="599">
        <f>ROUND(AK19,0)</f>
        <v>0</v>
      </c>
      <c r="L19" s="601">
        <f>ROUND(AL19,0)</f>
        <v>0</v>
      </c>
      <c r="M19" s="599">
        <f>ROUND(AM19,0)</f>
        <v>0</v>
      </c>
      <c r="N19" s="601">
        <f>ROUND(AN19,0)</f>
        <v>0</v>
      </c>
      <c r="O19" s="599">
        <f>ROUND(AO19,0)</f>
        <v>0</v>
      </c>
      <c r="P19" s="601">
        <f>ROUND(AP19,0)</f>
        <v>0</v>
      </c>
      <c r="Q19" s="599">
        <f>ROUND(AQ19,0)</f>
        <v>0</v>
      </c>
      <c r="R19" s="600">
        <f>ROUND(AR19,0)</f>
        <v>0</v>
      </c>
      <c r="S19" s="599">
        <f>ROUND(AS19,0)</f>
        <v>0</v>
      </c>
      <c r="T19" s="600">
        <f>ROUND(AT19,0)</f>
        <v>0</v>
      </c>
      <c r="U19" s="599">
        <f>ROUND(AU19,0)</f>
        <v>0</v>
      </c>
      <c r="V19" s="598">
        <f>ROUND(AV19,0)</f>
        <v>0</v>
      </c>
      <c r="W19" s="599">
        <f>ROUND(AW19,0)</f>
        <v>0</v>
      </c>
      <c r="X19" s="598">
        <f>ROUND(AX19,0)</f>
        <v>0</v>
      </c>
      <c r="Y19" s="594">
        <f>SUM(C19,E19,I19,K19,M19,O19,Q19,S19,U19,W19)</f>
        <v>0</v>
      </c>
      <c r="Z19" s="593">
        <f>SUM(D19,F19,J19,L19,N19,P19,R19,T19,V19,X19)</f>
        <v>0</v>
      </c>
      <c r="AA19" s="592">
        <f>'t1'!M17</f>
        <v>0</v>
      </c>
      <c r="AC19" s="596"/>
      <c r="AD19" s="597"/>
      <c r="AE19" s="596"/>
      <c r="AF19" s="597"/>
      <c r="AG19" s="596"/>
      <c r="AH19" s="597"/>
      <c r="AI19" s="596"/>
      <c r="AJ19" s="597"/>
      <c r="AK19" s="596"/>
      <c r="AL19" s="597"/>
      <c r="AM19" s="596"/>
      <c r="AN19" s="597"/>
      <c r="AO19" s="596"/>
      <c r="AP19" s="597"/>
      <c r="AQ19" s="596"/>
      <c r="AR19" s="595"/>
      <c r="AS19" s="596"/>
      <c r="AT19" s="595"/>
      <c r="AU19" s="596"/>
      <c r="AV19" s="595"/>
      <c r="AW19" s="596"/>
      <c r="AX19" s="595"/>
      <c r="AY19" s="594">
        <f>SUM(AC19,AE19,AG19,AI19,AK19,AM19,AO19,AQ19,AS19,AU19,AW19)</f>
        <v>0</v>
      </c>
      <c r="AZ19" s="593">
        <f>SUM(AD19,AF19,AH19,AJ19,AL19,AN19,AP19,AR19,AT19,AV19,AX19)</f>
        <v>0</v>
      </c>
      <c r="BA19" s="592"/>
    </row>
    <row r="20" spans="1:53" ht="13.35" customHeight="1" x14ac:dyDescent="0.2">
      <c r="A20" s="22" t="str">
        <f>'t1'!A18</f>
        <v>ISTRUTTORI</v>
      </c>
      <c r="B20" s="393" t="str">
        <f>'t1'!B18</f>
        <v>0IR000</v>
      </c>
      <c r="C20" s="599">
        <f>ROUND(AC20,0)</f>
        <v>0</v>
      </c>
      <c r="D20" s="601">
        <f>ROUND(AD20,0)</f>
        <v>0</v>
      </c>
      <c r="E20" s="599">
        <f>ROUND(AE20,0)</f>
        <v>0</v>
      </c>
      <c r="F20" s="601">
        <f>ROUND(AF20,0)</f>
        <v>0</v>
      </c>
      <c r="G20" s="599">
        <f>ROUND(AG20,0)</f>
        <v>0</v>
      </c>
      <c r="H20" s="601">
        <f>ROUND(AH20,0)</f>
        <v>0</v>
      </c>
      <c r="I20" s="599">
        <f>ROUND(AI20,0)</f>
        <v>0</v>
      </c>
      <c r="J20" s="601">
        <f>ROUND(AJ20,0)</f>
        <v>0</v>
      </c>
      <c r="K20" s="599">
        <f>ROUND(AK20,0)</f>
        <v>0</v>
      </c>
      <c r="L20" s="601">
        <f>ROUND(AL20,0)</f>
        <v>0</v>
      </c>
      <c r="M20" s="599">
        <f>ROUND(AM20,0)</f>
        <v>0</v>
      </c>
      <c r="N20" s="601">
        <f>ROUND(AN20,0)</f>
        <v>0</v>
      </c>
      <c r="O20" s="599">
        <f>ROUND(AO20,0)</f>
        <v>0</v>
      </c>
      <c r="P20" s="601">
        <f>ROUND(AP20,0)</f>
        <v>0</v>
      </c>
      <c r="Q20" s="599">
        <f>ROUND(AQ20,0)</f>
        <v>0</v>
      </c>
      <c r="R20" s="600">
        <f>ROUND(AR20,0)</f>
        <v>0</v>
      </c>
      <c r="S20" s="599">
        <f>ROUND(AS20,0)</f>
        <v>0</v>
      </c>
      <c r="T20" s="600">
        <f>ROUND(AT20,0)</f>
        <v>0</v>
      </c>
      <c r="U20" s="599">
        <f>ROUND(AU20,0)</f>
        <v>0</v>
      </c>
      <c r="V20" s="598">
        <f>ROUND(AV20,0)</f>
        <v>0</v>
      </c>
      <c r="W20" s="599">
        <f>ROUND(AW20,0)</f>
        <v>0</v>
      </c>
      <c r="X20" s="598">
        <f>ROUND(AX20,0)</f>
        <v>0</v>
      </c>
      <c r="Y20" s="594">
        <f>SUM(C20,E20,I20,K20,M20,O20,Q20,S20,U20,W20)</f>
        <v>0</v>
      </c>
      <c r="Z20" s="593">
        <f>SUM(D20,F20,J20,L20,N20,P20,R20,T20,V20,X20)</f>
        <v>0</v>
      </c>
      <c r="AA20" s="592">
        <f>'t1'!M18</f>
        <v>0</v>
      </c>
      <c r="AC20" s="596"/>
      <c r="AD20" s="597"/>
      <c r="AE20" s="596"/>
      <c r="AF20" s="597"/>
      <c r="AG20" s="596"/>
      <c r="AH20" s="597"/>
      <c r="AI20" s="596"/>
      <c r="AJ20" s="597"/>
      <c r="AK20" s="596"/>
      <c r="AL20" s="597"/>
      <c r="AM20" s="596"/>
      <c r="AN20" s="597"/>
      <c r="AO20" s="596"/>
      <c r="AP20" s="597"/>
      <c r="AQ20" s="596"/>
      <c r="AR20" s="595"/>
      <c r="AS20" s="596"/>
      <c r="AT20" s="595"/>
      <c r="AU20" s="596"/>
      <c r="AV20" s="595"/>
      <c r="AW20" s="596"/>
      <c r="AX20" s="595"/>
      <c r="AY20" s="594">
        <f>SUM(AC20,AE20,AG20,AI20,AK20,AM20,AO20,AQ20,AS20,AU20,AW20)</f>
        <v>0</v>
      </c>
      <c r="AZ20" s="593">
        <f>SUM(AD20,AF20,AH20,AJ20,AL20,AN20,AP20,AR20,AT20,AV20,AX20)</f>
        <v>0</v>
      </c>
      <c r="BA20" s="592"/>
    </row>
    <row r="21" spans="1:53" ht="13.35" customHeight="1" x14ac:dyDescent="0.2">
      <c r="A21" s="22" t="str">
        <f>'t1'!A19</f>
        <v>OPERATORI ESPERTI</v>
      </c>
      <c r="B21" s="393" t="str">
        <f>'t1'!B19</f>
        <v>0OEESP</v>
      </c>
      <c r="C21" s="599">
        <f>ROUND(AC21,0)</f>
        <v>0</v>
      </c>
      <c r="D21" s="601">
        <f>ROUND(AD21,0)</f>
        <v>0</v>
      </c>
      <c r="E21" s="599">
        <f>ROUND(AE21,0)</f>
        <v>0</v>
      </c>
      <c r="F21" s="601">
        <f>ROUND(AF21,0)</f>
        <v>0</v>
      </c>
      <c r="G21" s="599">
        <f>ROUND(AG21,0)</f>
        <v>0</v>
      </c>
      <c r="H21" s="601">
        <f>ROUND(AH21,0)</f>
        <v>0</v>
      </c>
      <c r="I21" s="599">
        <f>ROUND(AI21,0)</f>
        <v>0</v>
      </c>
      <c r="J21" s="601">
        <f>ROUND(AJ21,0)</f>
        <v>0</v>
      </c>
      <c r="K21" s="599">
        <f>ROUND(AK21,0)</f>
        <v>0</v>
      </c>
      <c r="L21" s="601">
        <f>ROUND(AL21,0)</f>
        <v>0</v>
      </c>
      <c r="M21" s="599">
        <f>ROUND(AM21,0)</f>
        <v>0</v>
      </c>
      <c r="N21" s="601">
        <f>ROUND(AN21,0)</f>
        <v>0</v>
      </c>
      <c r="O21" s="599">
        <f>ROUND(AO21,0)</f>
        <v>0</v>
      </c>
      <c r="P21" s="601">
        <f>ROUND(AP21,0)</f>
        <v>0</v>
      </c>
      <c r="Q21" s="599">
        <f>ROUND(AQ21,0)</f>
        <v>0</v>
      </c>
      <c r="R21" s="600">
        <f>ROUND(AR21,0)</f>
        <v>0</v>
      </c>
      <c r="S21" s="599">
        <f>ROUND(AS21,0)</f>
        <v>0</v>
      </c>
      <c r="T21" s="600">
        <f>ROUND(AT21,0)</f>
        <v>0</v>
      </c>
      <c r="U21" s="599">
        <f>ROUND(AU21,0)</f>
        <v>0</v>
      </c>
      <c r="V21" s="598">
        <f>ROUND(AV21,0)</f>
        <v>0</v>
      </c>
      <c r="W21" s="599">
        <f>ROUND(AW21,0)</f>
        <v>0</v>
      </c>
      <c r="X21" s="598">
        <f>ROUND(AX21,0)</f>
        <v>0</v>
      </c>
      <c r="Y21" s="594">
        <f>SUM(C21,E21,I21,K21,M21,O21,Q21,S21,U21,W21)</f>
        <v>0</v>
      </c>
      <c r="Z21" s="593">
        <f>SUM(D21,F21,J21,L21,N21,P21,R21,T21,V21,X21)</f>
        <v>0</v>
      </c>
      <c r="AA21" s="592">
        <f>'t1'!M19</f>
        <v>0</v>
      </c>
      <c r="AC21" s="596"/>
      <c r="AD21" s="597"/>
      <c r="AE21" s="596"/>
      <c r="AF21" s="597"/>
      <c r="AG21" s="596"/>
      <c r="AH21" s="597"/>
      <c r="AI21" s="596"/>
      <c r="AJ21" s="597"/>
      <c r="AK21" s="596"/>
      <c r="AL21" s="597"/>
      <c r="AM21" s="596"/>
      <c r="AN21" s="597"/>
      <c r="AO21" s="596"/>
      <c r="AP21" s="597"/>
      <c r="AQ21" s="596"/>
      <c r="AR21" s="595"/>
      <c r="AS21" s="596"/>
      <c r="AT21" s="595"/>
      <c r="AU21" s="596"/>
      <c r="AV21" s="595"/>
      <c r="AW21" s="596"/>
      <c r="AX21" s="595"/>
      <c r="AY21" s="594">
        <f>SUM(AC21,AE21,AG21,AI21,AK21,AM21,AO21,AQ21,AS21,AU21,AW21)</f>
        <v>0</v>
      </c>
      <c r="AZ21" s="593">
        <f>SUM(AD21,AF21,AH21,AJ21,AL21,AN21,AP21,AR21,AT21,AV21,AX21)</f>
        <v>0</v>
      </c>
      <c r="BA21" s="592"/>
    </row>
    <row r="22" spans="1:53" ht="13.35" customHeight="1" x14ac:dyDescent="0.2">
      <c r="A22" s="22" t="str">
        <f>'t1'!A20</f>
        <v>OPERATORI</v>
      </c>
      <c r="B22" s="393" t="str">
        <f>'t1'!B20</f>
        <v>0OP000</v>
      </c>
      <c r="C22" s="599">
        <f>ROUND(AC22,0)</f>
        <v>0</v>
      </c>
      <c r="D22" s="601">
        <f>ROUND(AD22,0)</f>
        <v>0</v>
      </c>
      <c r="E22" s="599">
        <f>ROUND(AE22,0)</f>
        <v>0</v>
      </c>
      <c r="F22" s="601">
        <f>ROUND(AF22,0)</f>
        <v>0</v>
      </c>
      <c r="G22" s="599">
        <f>ROUND(AG22,0)</f>
        <v>0</v>
      </c>
      <c r="H22" s="601">
        <f>ROUND(AH22,0)</f>
        <v>0</v>
      </c>
      <c r="I22" s="599">
        <f>ROUND(AI22,0)</f>
        <v>0</v>
      </c>
      <c r="J22" s="601">
        <f>ROUND(AJ22,0)</f>
        <v>0</v>
      </c>
      <c r="K22" s="599">
        <f>ROUND(AK22,0)</f>
        <v>0</v>
      </c>
      <c r="L22" s="601">
        <f>ROUND(AL22,0)</f>
        <v>0</v>
      </c>
      <c r="M22" s="599">
        <f>ROUND(AM22,0)</f>
        <v>0</v>
      </c>
      <c r="N22" s="601">
        <f>ROUND(AN22,0)</f>
        <v>0</v>
      </c>
      <c r="O22" s="599">
        <f>ROUND(AO22,0)</f>
        <v>0</v>
      </c>
      <c r="P22" s="601">
        <f>ROUND(AP22,0)</f>
        <v>0</v>
      </c>
      <c r="Q22" s="599">
        <f>ROUND(AQ22,0)</f>
        <v>0</v>
      </c>
      <c r="R22" s="600">
        <f>ROUND(AR22,0)</f>
        <v>0</v>
      </c>
      <c r="S22" s="599">
        <f>ROUND(AS22,0)</f>
        <v>0</v>
      </c>
      <c r="T22" s="600">
        <f>ROUND(AT22,0)</f>
        <v>0</v>
      </c>
      <c r="U22" s="599">
        <f>ROUND(AU22,0)</f>
        <v>0</v>
      </c>
      <c r="V22" s="598">
        <f>ROUND(AV22,0)</f>
        <v>0</v>
      </c>
      <c r="W22" s="599">
        <f>ROUND(AW22,0)</f>
        <v>0</v>
      </c>
      <c r="X22" s="598">
        <f>ROUND(AX22,0)</f>
        <v>0</v>
      </c>
      <c r="Y22" s="594">
        <f>SUM(C22,E22,I22,K22,M22,O22,Q22,S22,U22,W22)</f>
        <v>0</v>
      </c>
      <c r="Z22" s="593">
        <f>SUM(D22,F22,J22,L22,N22,P22,R22,T22,V22,X22)</f>
        <v>0</v>
      </c>
      <c r="AA22" s="592">
        <f>'t1'!M20</f>
        <v>0</v>
      </c>
      <c r="AC22" s="596"/>
      <c r="AD22" s="597"/>
      <c r="AE22" s="596"/>
      <c r="AF22" s="597"/>
      <c r="AG22" s="596"/>
      <c r="AH22" s="597"/>
      <c r="AI22" s="596"/>
      <c r="AJ22" s="597"/>
      <c r="AK22" s="596"/>
      <c r="AL22" s="597"/>
      <c r="AM22" s="596"/>
      <c r="AN22" s="597"/>
      <c r="AO22" s="596"/>
      <c r="AP22" s="597"/>
      <c r="AQ22" s="596"/>
      <c r="AR22" s="595"/>
      <c r="AS22" s="596"/>
      <c r="AT22" s="595"/>
      <c r="AU22" s="596"/>
      <c r="AV22" s="595"/>
      <c r="AW22" s="596"/>
      <c r="AX22" s="595"/>
      <c r="AY22" s="594">
        <f>SUM(AC22,AE22,AG22,AI22,AK22,AM22,AO22,AQ22,AS22,AU22,AW22)</f>
        <v>0</v>
      </c>
      <c r="AZ22" s="593">
        <f>SUM(AD22,AF22,AH22,AJ22,AL22,AN22,AP22,AR22,AT22,AV22,AX22)</f>
        <v>0</v>
      </c>
      <c r="BA22" s="592"/>
    </row>
    <row r="23" spans="1:53" ht="13.35" customHeight="1" x14ac:dyDescent="0.2">
      <c r="A23" s="22" t="str">
        <f>'t1'!A21</f>
        <v>CONTRATTISTI</v>
      </c>
      <c r="B23" s="393" t="str">
        <f>'t1'!B21</f>
        <v>000061</v>
      </c>
      <c r="C23" s="599">
        <f>ROUND(AC23,0)</f>
        <v>0</v>
      </c>
      <c r="D23" s="601">
        <f>ROUND(AD23,0)</f>
        <v>0</v>
      </c>
      <c r="E23" s="599">
        <f>ROUND(AE23,0)</f>
        <v>0</v>
      </c>
      <c r="F23" s="601">
        <f>ROUND(AF23,0)</f>
        <v>0</v>
      </c>
      <c r="G23" s="599">
        <f>ROUND(AG23,0)</f>
        <v>0</v>
      </c>
      <c r="H23" s="601">
        <f>ROUND(AH23,0)</f>
        <v>0</v>
      </c>
      <c r="I23" s="599">
        <f>ROUND(AI23,0)</f>
        <v>0</v>
      </c>
      <c r="J23" s="601">
        <f>ROUND(AJ23,0)</f>
        <v>0</v>
      </c>
      <c r="K23" s="599">
        <f>ROUND(AK23,0)</f>
        <v>0</v>
      </c>
      <c r="L23" s="601">
        <f>ROUND(AL23,0)</f>
        <v>0</v>
      </c>
      <c r="M23" s="599">
        <f>ROUND(AM23,0)</f>
        <v>0</v>
      </c>
      <c r="N23" s="601">
        <f>ROUND(AN23,0)</f>
        <v>0</v>
      </c>
      <c r="O23" s="599">
        <f>ROUND(AO23,0)</f>
        <v>0</v>
      </c>
      <c r="P23" s="601">
        <f>ROUND(AP23,0)</f>
        <v>0</v>
      </c>
      <c r="Q23" s="599">
        <f>ROUND(AQ23,0)</f>
        <v>0</v>
      </c>
      <c r="R23" s="600">
        <f>ROUND(AR23,0)</f>
        <v>0</v>
      </c>
      <c r="S23" s="599">
        <f>ROUND(AS23,0)</f>
        <v>0</v>
      </c>
      <c r="T23" s="600">
        <f>ROUND(AT23,0)</f>
        <v>0</v>
      </c>
      <c r="U23" s="599">
        <f>ROUND(AU23,0)</f>
        <v>0</v>
      </c>
      <c r="V23" s="598">
        <f>ROUND(AV23,0)</f>
        <v>0</v>
      </c>
      <c r="W23" s="599">
        <f>ROUND(AW23,0)</f>
        <v>0</v>
      </c>
      <c r="X23" s="598">
        <f>ROUND(AX23,0)</f>
        <v>0</v>
      </c>
      <c r="Y23" s="594">
        <f>SUM(C23,E23,I23,K23,M23,O23,Q23,S23,U23,W23)</f>
        <v>0</v>
      </c>
      <c r="Z23" s="593">
        <f>SUM(D23,F23,J23,L23,N23,P23,R23,T23,V23,X23)</f>
        <v>0</v>
      </c>
      <c r="AA23" s="592">
        <f>'t1'!M21</f>
        <v>0</v>
      </c>
      <c r="AC23" s="596"/>
      <c r="AD23" s="597"/>
      <c r="AE23" s="596"/>
      <c r="AF23" s="597"/>
      <c r="AG23" s="596"/>
      <c r="AH23" s="597"/>
      <c r="AI23" s="596"/>
      <c r="AJ23" s="597"/>
      <c r="AK23" s="596"/>
      <c r="AL23" s="597"/>
      <c r="AM23" s="596"/>
      <c r="AN23" s="597"/>
      <c r="AO23" s="596"/>
      <c r="AP23" s="597"/>
      <c r="AQ23" s="596"/>
      <c r="AR23" s="595"/>
      <c r="AS23" s="596"/>
      <c r="AT23" s="595"/>
      <c r="AU23" s="596"/>
      <c r="AV23" s="595"/>
      <c r="AW23" s="596"/>
      <c r="AX23" s="595"/>
      <c r="AY23" s="594">
        <f>SUM(AC23,AE23,AG23,AI23,AK23,AM23,AO23,AQ23,AS23,AU23,AW23)</f>
        <v>0</v>
      </c>
      <c r="AZ23" s="593">
        <f>SUM(AD23,AF23,AH23,AJ23,AL23,AN23,AP23,AR23,AT23,AV23,AX23)</f>
        <v>0</v>
      </c>
      <c r="BA23" s="592"/>
    </row>
    <row r="24" spans="1:53" ht="13.35" customHeight="1" thickBot="1" x14ac:dyDescent="0.25">
      <c r="A24" s="22" t="str">
        <f>'t1'!A22</f>
        <v>COLLABORATORE A T.D. ART. 90 TUEL</v>
      </c>
      <c r="B24" s="393" t="str">
        <f>'t1'!B22</f>
        <v>000096</v>
      </c>
      <c r="C24" s="599">
        <f>ROUND(AC24,0)</f>
        <v>0</v>
      </c>
      <c r="D24" s="601">
        <f>ROUND(AD24,0)</f>
        <v>0</v>
      </c>
      <c r="E24" s="599">
        <f>ROUND(AE24,0)</f>
        <v>0</v>
      </c>
      <c r="F24" s="601">
        <f>ROUND(AF24,0)</f>
        <v>0</v>
      </c>
      <c r="G24" s="599">
        <f>ROUND(AG24,0)</f>
        <v>0</v>
      </c>
      <c r="H24" s="601">
        <f>ROUND(AH24,0)</f>
        <v>0</v>
      </c>
      <c r="I24" s="599">
        <f>ROUND(AI24,0)</f>
        <v>0</v>
      </c>
      <c r="J24" s="601">
        <f>ROUND(AJ24,0)</f>
        <v>0</v>
      </c>
      <c r="K24" s="599">
        <f>ROUND(AK24,0)</f>
        <v>0</v>
      </c>
      <c r="L24" s="601">
        <f>ROUND(AL24,0)</f>
        <v>0</v>
      </c>
      <c r="M24" s="599">
        <f>ROUND(AM24,0)</f>
        <v>0</v>
      </c>
      <c r="N24" s="601">
        <f>ROUND(AN24,0)</f>
        <v>0</v>
      </c>
      <c r="O24" s="599">
        <f>ROUND(AO24,0)</f>
        <v>0</v>
      </c>
      <c r="P24" s="601">
        <f>ROUND(AP24,0)</f>
        <v>0</v>
      </c>
      <c r="Q24" s="599">
        <f>ROUND(AQ24,0)</f>
        <v>0</v>
      </c>
      <c r="R24" s="600">
        <f>ROUND(AR24,0)</f>
        <v>0</v>
      </c>
      <c r="S24" s="599">
        <f>ROUND(AS24,0)</f>
        <v>0</v>
      </c>
      <c r="T24" s="600">
        <f>ROUND(AT24,0)</f>
        <v>0</v>
      </c>
      <c r="U24" s="599">
        <f>ROUND(AU24,0)</f>
        <v>0</v>
      </c>
      <c r="V24" s="598">
        <f>ROUND(AV24,0)</f>
        <v>0</v>
      </c>
      <c r="W24" s="599">
        <f>ROUND(AW24,0)</f>
        <v>0</v>
      </c>
      <c r="X24" s="598">
        <f>ROUND(AX24,0)</f>
        <v>0</v>
      </c>
      <c r="Y24" s="594">
        <f>SUM(C24,E24,I24,K24,M24,O24,Q24,S24,U24,W24)</f>
        <v>0</v>
      </c>
      <c r="Z24" s="593">
        <f>SUM(D24,F24,J24,L24,N24,P24,R24,T24,V24,X24)</f>
        <v>0</v>
      </c>
      <c r="AA24" s="592">
        <f>'t1'!M22</f>
        <v>0</v>
      </c>
      <c r="AC24" s="596"/>
      <c r="AD24" s="597"/>
      <c r="AE24" s="596"/>
      <c r="AF24" s="597"/>
      <c r="AG24" s="596"/>
      <c r="AH24" s="597"/>
      <c r="AI24" s="596"/>
      <c r="AJ24" s="597"/>
      <c r="AK24" s="596"/>
      <c r="AL24" s="597"/>
      <c r="AM24" s="596"/>
      <c r="AN24" s="597"/>
      <c r="AO24" s="596"/>
      <c r="AP24" s="597"/>
      <c r="AQ24" s="596"/>
      <c r="AR24" s="595"/>
      <c r="AS24" s="596"/>
      <c r="AT24" s="595"/>
      <c r="AU24" s="596"/>
      <c r="AV24" s="595"/>
      <c r="AW24" s="596"/>
      <c r="AX24" s="595"/>
      <c r="AY24" s="594">
        <f>SUM(AC24,AE24,AG24,AI24,AK24,AM24,AO24,AQ24,AS24,AU24,AW24)</f>
        <v>0</v>
      </c>
      <c r="AZ24" s="593">
        <f>SUM(AD24,AF24,AH24,AJ24,AL24,AN24,AP24,AR24,AT24,AV24,AX24)</f>
        <v>0</v>
      </c>
      <c r="BA24" s="592"/>
    </row>
    <row r="25" spans="1:53" ht="13.35" customHeight="1" thickTop="1" thickBot="1" x14ac:dyDescent="0.25">
      <c r="A25" s="22" t="str">
        <f>'t1'!A23</f>
        <v>TOTALE</v>
      </c>
      <c r="B25" s="591"/>
      <c r="C25" s="587">
        <f>SUM(C8:C24)</f>
        <v>0</v>
      </c>
      <c r="D25" s="589">
        <f>SUM(D8:D24)</f>
        <v>0</v>
      </c>
      <c r="E25" s="587">
        <f>SUM(E8:E24)</f>
        <v>0</v>
      </c>
      <c r="F25" s="589">
        <f>SUM(F8:F24)</f>
        <v>0</v>
      </c>
      <c r="G25" s="587">
        <f>SUM(G8:G24)</f>
        <v>0</v>
      </c>
      <c r="H25" s="589">
        <f>SUM(H8:H24)</f>
        <v>0</v>
      </c>
      <c r="I25" s="587">
        <f>SUM(I8:I24)</f>
        <v>0</v>
      </c>
      <c r="J25" s="589">
        <f>SUM(J8:J24)</f>
        <v>0</v>
      </c>
      <c r="K25" s="587">
        <f>SUM(K8:K24)</f>
        <v>0</v>
      </c>
      <c r="L25" s="589">
        <f>SUM(L8:L24)</f>
        <v>0</v>
      </c>
      <c r="M25" s="587">
        <f>SUM(M8:M24)</f>
        <v>0</v>
      </c>
      <c r="N25" s="589">
        <f>SUM(N8:N24)</f>
        <v>0</v>
      </c>
      <c r="O25" s="587">
        <f>SUM(O8:O24)</f>
        <v>0</v>
      </c>
      <c r="P25" s="589">
        <f>SUM(P8:P24)</f>
        <v>0</v>
      </c>
      <c r="Q25" s="587">
        <f>SUM(Q8:Q24)</f>
        <v>0</v>
      </c>
      <c r="R25" s="588">
        <f>SUM(R8:R24)</f>
        <v>0</v>
      </c>
      <c r="S25" s="587">
        <f>SUM(S8:S24)</f>
        <v>0</v>
      </c>
      <c r="T25" s="588">
        <f>SUM(T8:T24)</f>
        <v>0</v>
      </c>
      <c r="U25" s="587">
        <f>SUM(U8:U24)</f>
        <v>0</v>
      </c>
      <c r="V25" s="590">
        <f>SUM(V8:V24)</f>
        <v>0</v>
      </c>
      <c r="W25" s="587">
        <f>SUM(W8:W24)</f>
        <v>0</v>
      </c>
      <c r="X25" s="590">
        <f>SUM(X8:X24)</f>
        <v>0</v>
      </c>
      <c r="Y25" s="587">
        <f>SUM(Y8:Y24)</f>
        <v>0</v>
      </c>
      <c r="Z25" s="586">
        <f>SUM(Z8:Z24)</f>
        <v>0</v>
      </c>
      <c r="AC25" s="587">
        <f>SUM(AC8:AC24)</f>
        <v>0</v>
      </c>
      <c r="AD25" s="589">
        <f>SUM(AD8:AD24)</f>
        <v>0</v>
      </c>
      <c r="AE25" s="587">
        <f>SUM(AE8:AE24)</f>
        <v>0</v>
      </c>
      <c r="AF25" s="589">
        <f>SUM(AF8:AF24)</f>
        <v>0</v>
      </c>
      <c r="AG25" s="587">
        <f>SUM(AG8:AG24)</f>
        <v>0</v>
      </c>
      <c r="AH25" s="589">
        <f>SUM(AH8:AH24)</f>
        <v>0</v>
      </c>
      <c r="AI25" s="587">
        <f>SUM(AI8:AI24)</f>
        <v>0</v>
      </c>
      <c r="AJ25" s="589">
        <f>SUM(AJ8:AJ24)</f>
        <v>0</v>
      </c>
      <c r="AK25" s="587">
        <f>SUM(AK8:AK24)</f>
        <v>0</v>
      </c>
      <c r="AL25" s="589">
        <f>SUM(AL8:AL24)</f>
        <v>0</v>
      </c>
      <c r="AM25" s="587">
        <f>SUM(AM8:AM24)</f>
        <v>0</v>
      </c>
      <c r="AN25" s="589">
        <f>SUM(AN8:AN24)</f>
        <v>0</v>
      </c>
      <c r="AO25" s="587">
        <f>SUM(AO8:AO24)</f>
        <v>0</v>
      </c>
      <c r="AP25" s="589">
        <f>SUM(AP8:AP24)</f>
        <v>0</v>
      </c>
      <c r="AQ25" s="587">
        <f>SUM(AQ8:AQ24)</f>
        <v>0</v>
      </c>
      <c r="AR25" s="588">
        <f>SUM(AR8:AR24)</f>
        <v>0</v>
      </c>
      <c r="AS25" s="587">
        <f>SUM(AS8:AS24)</f>
        <v>0</v>
      </c>
      <c r="AT25" s="588">
        <f>SUM(AT8:AT24)</f>
        <v>0</v>
      </c>
      <c r="AU25" s="587">
        <f>SUM(AU8:AU24)</f>
        <v>0</v>
      </c>
      <c r="AV25" s="588">
        <f>SUM(AV8:AV24)</f>
        <v>0</v>
      </c>
      <c r="AW25" s="587">
        <f>SUM(AW8:AW24)</f>
        <v>0</v>
      </c>
      <c r="AX25" s="588">
        <f>SUM(AX8:AX24)</f>
        <v>0</v>
      </c>
      <c r="AY25" s="587">
        <f>SUM(AY8:AY24)</f>
        <v>0</v>
      </c>
      <c r="AZ25" s="586">
        <f>SUM(AZ8:AZ24)</f>
        <v>0</v>
      </c>
    </row>
    <row r="26" spans="1:53" ht="17.25" customHeight="1" x14ac:dyDescent="0.2">
      <c r="A26" s="22" t="str">
        <f>'t1'!A24</f>
        <v>(a) personale a tempo indeterminato al quale viene applicato un contratto di lavoro di tipo privatistico (es.:tipografico,chimico,edile,metalmeccanico,portierato, ecc.)</v>
      </c>
      <c r="B26" s="2"/>
      <c r="C26" s="1"/>
      <c r="D26" s="1"/>
      <c r="E26" s="1"/>
      <c r="F26" s="1"/>
      <c r="G26" s="1"/>
      <c r="H26" s="1"/>
      <c r="I26" s="1"/>
      <c r="K26" s="1"/>
      <c r="AC26" s="1"/>
      <c r="AD26" s="1"/>
      <c r="AE26" s="1"/>
      <c r="AF26" s="1"/>
      <c r="AG26" s="1"/>
      <c r="AH26" s="1"/>
      <c r="AI26" s="1"/>
      <c r="AK26" s="1"/>
    </row>
    <row r="27" spans="1:53" x14ac:dyDescent="0.2">
      <c r="A27" s="22" t="str">
        <f>'t1'!A25</f>
        <v>(b) cfr." istruzioni generali e specifiche di comparto" e "glossario"</v>
      </c>
    </row>
    <row r="29" spans="1:53" x14ac:dyDescent="0.2">
      <c r="A29" s="585"/>
    </row>
    <row r="31" spans="1:53" x14ac:dyDescent="0.2">
      <c r="A31" s="584"/>
      <c r="B31" s="583"/>
    </row>
    <row r="32" spans="1:53" x14ac:dyDescent="0.2">
      <c r="A32" s="584"/>
      <c r="B32" s="583"/>
    </row>
    <row r="33" spans="2:2" x14ac:dyDescent="0.2">
      <c r="B33" s="581"/>
    </row>
  </sheetData>
  <sheetProtection algorithmName="SHA-512" hashValue="iSSBxY7Jiz049zzhQhDoeFdPB3Y3iq4DQLiHEnX5WhriBJjk3x3VKYck5G8645GdLeV/o81LFgn0owkCbovJaA==" saltValue="qnQvXU13oz4zEFfbFp41kw==" spinCount="100000" sheet="1" formatColumns="0" selectLockedCells="1"/>
  <mergeCells count="46">
    <mergeCell ref="AS5:AT5"/>
    <mergeCell ref="AO4:AP4"/>
    <mergeCell ref="AQ4:AR4"/>
    <mergeCell ref="AS4:AT4"/>
    <mergeCell ref="AI5:AJ5"/>
    <mergeCell ref="AK5:AL5"/>
    <mergeCell ref="G4:H4"/>
    <mergeCell ref="G5:H5"/>
    <mergeCell ref="AG4:AH4"/>
    <mergeCell ref="AG5:AH5"/>
    <mergeCell ref="AW4:AX4"/>
    <mergeCell ref="AW5:AX5"/>
    <mergeCell ref="AO5:AP5"/>
    <mergeCell ref="AU5:AV5"/>
    <mergeCell ref="AU4:AV4"/>
    <mergeCell ref="AQ5:AR5"/>
    <mergeCell ref="AE5:AF5"/>
    <mergeCell ref="AM5:AN5"/>
    <mergeCell ref="Q4:R4"/>
    <mergeCell ref="S4:T4"/>
    <mergeCell ref="U4:V4"/>
    <mergeCell ref="W4:X4"/>
    <mergeCell ref="AM4:AN4"/>
    <mergeCell ref="AE4:AF4"/>
    <mergeCell ref="AI4:AJ4"/>
    <mergeCell ref="AK4:AL4"/>
    <mergeCell ref="M4:N4"/>
    <mergeCell ref="M5:N5"/>
    <mergeCell ref="Q5:R5"/>
    <mergeCell ref="AI2:AJ2"/>
    <mergeCell ref="U5:V5"/>
    <mergeCell ref="S5:T5"/>
    <mergeCell ref="O5:P5"/>
    <mergeCell ref="O4:P4"/>
    <mergeCell ref="W5:X5"/>
    <mergeCell ref="AC5:AD5"/>
    <mergeCell ref="AK2:AL2"/>
    <mergeCell ref="K4:L4"/>
    <mergeCell ref="C5:D5"/>
    <mergeCell ref="E5:F5"/>
    <mergeCell ref="E4:F4"/>
    <mergeCell ref="I2:J2"/>
    <mergeCell ref="I4:J4"/>
    <mergeCell ref="I5:J5"/>
    <mergeCell ref="K5:L5"/>
    <mergeCell ref="K2:L2"/>
  </mergeCells>
  <conditionalFormatting sqref="A8:F8 G8:Z24 AC8:AZ24 B9:F24 A9:A27">
    <cfRule type="expression" dxfId="3" priority="1" stopIfTrue="1">
      <formula>$AA8&gt;0</formula>
    </cfRule>
  </conditionalFormatting>
  <printOptions horizontalCentered="1" verticalCentered="1"/>
  <pageMargins left="0" right="0" top="0.19685039370078741" bottom="0.15748031496062992" header="0.15748031496062992" footer="0.19685039370078741"/>
  <pageSetup paperSize="9" scale="71"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5"/>
  <sheetViews>
    <sheetView showGridLines="0" zoomScaleNormal="100" workbookViewId="0">
      <pane xSplit="2" ySplit="5" topLeftCell="M6" activePane="bottomRight" state="frozen"/>
      <selection activeCell="AA6" sqref="AA6"/>
      <selection pane="topRight" activeCell="AA6" sqref="AA6"/>
      <selection pane="bottomLeft" activeCell="AA6" sqref="AA6"/>
      <selection pane="bottomRight" activeCell="AA6" sqref="AA6"/>
    </sheetView>
  </sheetViews>
  <sheetFormatPr defaultColWidth="9.33203125" defaultRowHeight="11.25" x14ac:dyDescent="0.2"/>
  <cols>
    <col min="1" max="1" width="42.5" style="1" customWidth="1"/>
    <col min="2" max="2" width="11" style="2" customWidth="1"/>
    <col min="3" max="3" width="14.6640625" style="1" hidden="1" customWidth="1"/>
    <col min="4" max="11" width="16.6640625" style="1" hidden="1" customWidth="1"/>
    <col min="12" max="26" width="9.33203125" style="1" hidden="1" customWidth="1"/>
    <col min="27" max="27" width="14.6640625" style="1" customWidth="1"/>
    <col min="28" max="30" width="16.6640625" style="1" customWidth="1"/>
    <col min="31" max="31" width="18" style="1" customWidth="1"/>
    <col min="32" max="35" width="16.6640625" style="1" customWidth="1"/>
    <col min="36" max="36" width="9.33203125" style="1" customWidth="1"/>
    <col min="37" max="37" width="0" style="1" hidden="1" customWidth="1"/>
    <col min="38" max="41" width="9.33203125" style="1" hidden="1" customWidth="1"/>
    <col min="42" max="42" width="39.6640625" style="1" hidden="1" customWidth="1"/>
    <col min="43" max="16384" width="9.33203125" style="1"/>
  </cols>
  <sheetData>
    <row r="1" spans="1:42" ht="33" customHeight="1" x14ac:dyDescent="0.2">
      <c r="A1" s="52" t="str">
        <f>'t1'!A1</f>
        <v>REGIONI ED AUTONOMIE LOCALI - anno 2025</v>
      </c>
      <c r="B1" s="52"/>
      <c r="C1" s="52"/>
      <c r="D1" s="52"/>
      <c r="E1" s="52"/>
      <c r="F1" s="52"/>
      <c r="G1" s="52"/>
      <c r="H1" s="52"/>
      <c r="I1" s="52"/>
      <c r="K1" s="51"/>
      <c r="M1"/>
      <c r="AE1" s="52"/>
      <c r="AI1" s="51"/>
      <c r="AJ1"/>
    </row>
    <row r="2" spans="1:42" ht="27" customHeight="1" thickBot="1" x14ac:dyDescent="0.25">
      <c r="A2" s="49"/>
      <c r="I2" s="329"/>
      <c r="J2" s="329"/>
      <c r="K2" s="329"/>
      <c r="AG2" s="329"/>
      <c r="AH2" s="329"/>
      <c r="AI2" s="329"/>
    </row>
    <row r="3" spans="1:42" ht="12" thickBot="1" x14ac:dyDescent="0.25">
      <c r="A3" s="184"/>
      <c r="B3" s="183"/>
      <c r="C3" s="577" t="s">
        <v>259</v>
      </c>
      <c r="D3" s="206"/>
      <c r="E3" s="206"/>
      <c r="F3" s="206"/>
      <c r="G3" s="206"/>
      <c r="H3" s="206"/>
      <c r="I3" s="206"/>
      <c r="J3" s="205"/>
      <c r="K3" s="205"/>
      <c r="AA3" s="577" t="s">
        <v>259</v>
      </c>
      <c r="AB3" s="206"/>
      <c r="AC3" s="206"/>
      <c r="AD3" s="206"/>
      <c r="AE3" s="206"/>
      <c r="AF3" s="206"/>
      <c r="AG3" s="206"/>
      <c r="AH3" s="205"/>
      <c r="AI3" s="205"/>
      <c r="AK3"/>
      <c r="AL3"/>
      <c r="AM3"/>
      <c r="AN3"/>
      <c r="AO3"/>
      <c r="AP3" s="667"/>
    </row>
    <row r="4" spans="1:42" ht="66" customHeight="1" thickTop="1" x14ac:dyDescent="0.2">
      <c r="A4" s="574" t="s">
        <v>179</v>
      </c>
      <c r="B4" s="666" t="s">
        <v>43</v>
      </c>
      <c r="C4" s="662" t="s">
        <v>257</v>
      </c>
      <c r="D4" s="662" t="s">
        <v>256</v>
      </c>
      <c r="E4" s="665" t="s">
        <v>255</v>
      </c>
      <c r="F4" s="664" t="s">
        <v>254</v>
      </c>
      <c r="G4" s="663" t="s">
        <v>253</v>
      </c>
      <c r="H4" s="662" t="s">
        <v>258</v>
      </c>
      <c r="I4" s="662" t="s">
        <v>251</v>
      </c>
      <c r="J4" s="662" t="s">
        <v>250</v>
      </c>
      <c r="K4" s="661" t="s">
        <v>3</v>
      </c>
      <c r="AA4" s="662" t="s">
        <v>257</v>
      </c>
      <c r="AB4" s="662" t="s">
        <v>256</v>
      </c>
      <c r="AC4" s="665" t="s">
        <v>255</v>
      </c>
      <c r="AD4" s="664" t="s">
        <v>254</v>
      </c>
      <c r="AE4" s="663" t="s">
        <v>253</v>
      </c>
      <c r="AF4" s="662" t="s">
        <v>252</v>
      </c>
      <c r="AG4" s="662" t="s">
        <v>251</v>
      </c>
      <c r="AH4" s="662" t="s">
        <v>250</v>
      </c>
      <c r="AI4" s="661" t="s">
        <v>3</v>
      </c>
      <c r="AK4" s="660" t="s">
        <v>249</v>
      </c>
      <c r="AL4" s="660"/>
      <c r="AM4" s="660"/>
      <c r="AN4" s="660"/>
      <c r="AO4" s="660"/>
      <c r="AP4" s="659" t="s">
        <v>248</v>
      </c>
    </row>
    <row r="5" spans="1:42" s="561" customFormat="1" ht="12.75" thickBot="1" x14ac:dyDescent="0.25">
      <c r="A5" s="308" t="s">
        <v>104</v>
      </c>
      <c r="B5" s="658"/>
      <c r="C5" s="656" t="s">
        <v>247</v>
      </c>
      <c r="D5" s="656" t="s">
        <v>246</v>
      </c>
      <c r="E5" s="656" t="s">
        <v>245</v>
      </c>
      <c r="F5" s="657" t="s">
        <v>244</v>
      </c>
      <c r="G5" s="657" t="s">
        <v>243</v>
      </c>
      <c r="H5" s="656" t="s">
        <v>242</v>
      </c>
      <c r="I5" s="656" t="s">
        <v>241</v>
      </c>
      <c r="J5" s="656" t="s">
        <v>240</v>
      </c>
      <c r="K5" s="655"/>
      <c r="AA5" s="656" t="s">
        <v>247</v>
      </c>
      <c r="AB5" s="656" t="s">
        <v>246</v>
      </c>
      <c r="AC5" s="656" t="s">
        <v>245</v>
      </c>
      <c r="AD5" s="657" t="s">
        <v>244</v>
      </c>
      <c r="AE5" s="657" t="s">
        <v>243</v>
      </c>
      <c r="AF5" s="656" t="s">
        <v>242</v>
      </c>
      <c r="AG5" s="656" t="s">
        <v>241</v>
      </c>
      <c r="AH5" s="656" t="s">
        <v>240</v>
      </c>
      <c r="AI5" s="655"/>
      <c r="AK5" s="654">
        <f>COUNTIF($AP$6:$AP$22,"Incongruenza")</f>
        <v>0</v>
      </c>
      <c r="AL5" s="653" t="s">
        <v>239</v>
      </c>
      <c r="AM5" s="653"/>
      <c r="AN5" s="561" t="s">
        <v>238</v>
      </c>
      <c r="AO5" s="561" t="s">
        <v>237</v>
      </c>
      <c r="AP5" s="652"/>
    </row>
    <row r="6" spans="1:42" ht="12.75" customHeight="1" thickTop="1" thickBot="1" x14ac:dyDescent="0.25">
      <c r="A6" s="22" t="str">
        <f>'t1'!A6</f>
        <v>SEGRETARIO A</v>
      </c>
      <c r="B6" s="393" t="str">
        <f>'t1'!B6</f>
        <v>0D0102</v>
      </c>
      <c r="C6" s="650">
        <f>ROUND(AA6,2)</f>
        <v>0</v>
      </c>
      <c r="D6" s="18">
        <f>ROUND(AB6,0)</f>
        <v>0</v>
      </c>
      <c r="E6" s="18">
        <f>ROUND(AC6,0)</f>
        <v>0</v>
      </c>
      <c r="F6" s="18">
        <f>ROUND(AD6,0)</f>
        <v>0</v>
      </c>
      <c r="G6" s="18">
        <f>ROUND(AE6,0)</f>
        <v>0</v>
      </c>
      <c r="H6" s="18">
        <f>ROUND(AF6,0)</f>
        <v>0</v>
      </c>
      <c r="I6" s="18">
        <f>ROUND(AG6,0)</f>
        <v>0</v>
      </c>
      <c r="J6" s="651">
        <f>ROUND(AH6,0)</f>
        <v>0</v>
      </c>
      <c r="K6" s="338">
        <f>(D6+E6+F6+G6+H6+I6)-J6</f>
        <v>0</v>
      </c>
      <c r="L6" s="10">
        <f>'t1'!M6</f>
        <v>0</v>
      </c>
      <c r="AA6" s="650"/>
      <c r="AB6" s="14"/>
      <c r="AC6" s="14"/>
      <c r="AD6" s="14"/>
      <c r="AE6" s="18"/>
      <c r="AF6" s="14"/>
      <c r="AG6" s="14"/>
      <c r="AH6" s="649"/>
      <c r="AI6" s="338">
        <f>(AB6+AC6+AD6+AE6+AF6+AG6)-AH6</f>
        <v>0</v>
      </c>
      <c r="AK6"/>
      <c r="AL6" s="1" t="s">
        <v>236</v>
      </c>
      <c r="AM6" s="1" t="s">
        <v>235</v>
      </c>
      <c r="AN6" s="648" t="str">
        <f>IF($AL6="no",(IF($AC6&gt;0,"Incongruenza","OK")),(IF($AC6=0,"OK","ok")))</f>
        <v>OK</v>
      </c>
      <c r="AO6" s="647" t="str">
        <f>IF($AM6="no",(IF($AE6&gt;0,"Incongruenza","OK")),(IF($AE6=0,"OK","ok")))</f>
        <v>OK</v>
      </c>
      <c r="AP6" s="646" t="str">
        <f>IF(AND($AL6="no",$AM6="no",$AE6&gt;0),"Sono stati inseriti importi RIA e/o Progressioni",IF(AND($AL6="no",$AM6="no",$AC6&gt;0)," ",IF(OR($AN6="Incongruenza",$AO6="Incongruenza"),"Incongruenza"," ")))</f>
        <v xml:space="preserve"> </v>
      </c>
    </row>
    <row r="7" spans="1:42" ht="12" customHeight="1" thickBot="1" x14ac:dyDescent="0.25">
      <c r="A7" s="22" t="str">
        <f>'t1'!A7</f>
        <v>SEGRETARIO B</v>
      </c>
      <c r="B7" s="393" t="str">
        <f>'t1'!B7</f>
        <v>0D0103</v>
      </c>
      <c r="C7" s="650">
        <f>ROUND(AA7,2)</f>
        <v>0</v>
      </c>
      <c r="D7" s="18">
        <f>ROUND(AB7,0)</f>
        <v>0</v>
      </c>
      <c r="E7" s="18">
        <f>ROUND(AC7,0)</f>
        <v>0</v>
      </c>
      <c r="F7" s="18">
        <f>ROUND(AD7,0)</f>
        <v>0</v>
      </c>
      <c r="G7" s="18">
        <f>ROUND(AE7,0)</f>
        <v>0</v>
      </c>
      <c r="H7" s="18">
        <f>ROUND(AF7,0)</f>
        <v>0</v>
      </c>
      <c r="I7" s="18">
        <f>ROUND(AG7,0)</f>
        <v>0</v>
      </c>
      <c r="J7" s="651">
        <f>ROUND(AH7,0)</f>
        <v>0</v>
      </c>
      <c r="K7" s="338">
        <f>(D7+E7+F7+G7+H7+I7)-J7</f>
        <v>0</v>
      </c>
      <c r="L7" s="10">
        <f>'t1'!M7</f>
        <v>0</v>
      </c>
      <c r="AA7" s="650"/>
      <c r="AB7" s="14"/>
      <c r="AC7" s="14"/>
      <c r="AD7" s="14"/>
      <c r="AE7" s="18"/>
      <c r="AF7" s="14"/>
      <c r="AG7" s="14"/>
      <c r="AH7" s="649"/>
      <c r="AI7" s="338">
        <f>(AB7+AC7+AD7+AE7+AF7+AG7)-AH7</f>
        <v>0</v>
      </c>
      <c r="AL7" s="1" t="s">
        <v>236</v>
      </c>
      <c r="AM7" s="1" t="s">
        <v>235</v>
      </c>
      <c r="AN7" s="648" t="str">
        <f>IF($AL7="no",(IF($AC7&gt;0,"Incongruenza","OK")),(IF($AC7=0,"OK","ok")))</f>
        <v>OK</v>
      </c>
      <c r="AO7" s="647" t="str">
        <f>IF($AM7="no",(IF($AE7&gt;0,"Incongruenza","OK")),(IF($AE7=0,"OK","ok")))</f>
        <v>OK</v>
      </c>
      <c r="AP7" s="646" t="str">
        <f>IF(AND($AL7="no",$AM7="no",$AE7&gt;0),"Sono stati inseriti importi RIA e/o Progressioni",IF(AND($AL7="no",$AM7="no",$AC7&gt;0)," ",IF(OR($AN7="Incongruenza",$AO7="Incongruenza"),"Incongruenza"," ")))</f>
        <v xml:space="preserve"> </v>
      </c>
    </row>
    <row r="8" spans="1:42" ht="12" customHeight="1" thickBot="1" x14ac:dyDescent="0.25">
      <c r="A8" s="22" t="str">
        <f>'t1'!A8</f>
        <v>SEGRETARIO C</v>
      </c>
      <c r="B8" s="393" t="str">
        <f>'t1'!B8</f>
        <v>0D0485</v>
      </c>
      <c r="C8" s="650">
        <f>ROUND(AA8,2)</f>
        <v>0</v>
      </c>
      <c r="D8" s="18">
        <f>ROUND(AB8,0)</f>
        <v>0</v>
      </c>
      <c r="E8" s="18">
        <f>ROUND(AC8,0)</f>
        <v>0</v>
      </c>
      <c r="F8" s="18">
        <f>ROUND(AD8,0)</f>
        <v>0</v>
      </c>
      <c r="G8" s="18">
        <f>ROUND(AE8,0)</f>
        <v>0</v>
      </c>
      <c r="H8" s="18">
        <f>ROUND(AF8,0)</f>
        <v>0</v>
      </c>
      <c r="I8" s="18">
        <f>ROUND(AG8,0)</f>
        <v>0</v>
      </c>
      <c r="J8" s="651">
        <f>ROUND(AH8,0)</f>
        <v>0</v>
      </c>
      <c r="K8" s="338">
        <f>(D8+E8+F8+G8+H8+I8)-J8</f>
        <v>0</v>
      </c>
      <c r="L8" s="10">
        <f>'t1'!M8</f>
        <v>0</v>
      </c>
      <c r="AA8" s="650"/>
      <c r="AB8" s="14"/>
      <c r="AC8" s="14"/>
      <c r="AD8" s="14"/>
      <c r="AE8" s="18"/>
      <c r="AF8" s="14"/>
      <c r="AG8" s="14"/>
      <c r="AH8" s="649"/>
      <c r="AI8" s="338">
        <f>(AB8+AC8+AD8+AE8+AF8+AG8)-AH8</f>
        <v>0</v>
      </c>
      <c r="AL8" s="1" t="s">
        <v>236</v>
      </c>
      <c r="AM8" s="1" t="s">
        <v>235</v>
      </c>
      <c r="AN8" s="648" t="str">
        <f>IF($AL8="no",(IF($AC8&gt;0,"Incongruenza","OK")),(IF($AC8=0,"OK","ok")))</f>
        <v>OK</v>
      </c>
      <c r="AO8" s="647" t="str">
        <f>IF($AM8="no",(IF($AE8&gt;0,"Incongruenza","OK")),(IF($AE8=0,"OK","ok")))</f>
        <v>OK</v>
      </c>
      <c r="AP8" s="646" t="str">
        <f>IF(AND($AL8="no",$AM8="no",$AE8&gt;0),"Sono stati inseriti importi RIA e/o Progressioni",IF(AND($AL8="no",$AM8="no",$AC8&gt;0)," ",IF(OR($AN8="Incongruenza",$AO8="Incongruenza"),"Incongruenza"," ")))</f>
        <v xml:space="preserve"> </v>
      </c>
    </row>
    <row r="9" spans="1:42" ht="12" customHeight="1" thickBot="1" x14ac:dyDescent="0.25">
      <c r="A9" s="22" t="str">
        <f>'t1'!A9</f>
        <v>DIRETTORE  GENERALE</v>
      </c>
      <c r="B9" s="393" t="str">
        <f>'t1'!B9</f>
        <v>0D0097</v>
      </c>
      <c r="C9" s="650">
        <f>ROUND(AA9,2)</f>
        <v>0</v>
      </c>
      <c r="D9" s="18">
        <f>ROUND(AB9,0)</f>
        <v>0</v>
      </c>
      <c r="E9" s="18">
        <f>ROUND(AC9,0)</f>
        <v>0</v>
      </c>
      <c r="F9" s="18">
        <f>ROUND(AD9,0)</f>
        <v>0</v>
      </c>
      <c r="G9" s="18">
        <f>ROUND(AE9,0)</f>
        <v>0</v>
      </c>
      <c r="H9" s="18">
        <f>ROUND(AF9,0)</f>
        <v>0</v>
      </c>
      <c r="I9" s="18">
        <f>ROUND(AG9,0)</f>
        <v>0</v>
      </c>
      <c r="J9" s="651">
        <f>ROUND(AH9,0)</f>
        <v>0</v>
      </c>
      <c r="K9" s="338">
        <f>(D9+E9+F9+G9+H9+I9)-J9</f>
        <v>0</v>
      </c>
      <c r="L9" s="10">
        <f>'t1'!M9</f>
        <v>0</v>
      </c>
      <c r="AA9" s="650"/>
      <c r="AB9" s="14"/>
      <c r="AC9" s="14"/>
      <c r="AD9" s="14"/>
      <c r="AE9" s="18"/>
      <c r="AF9" s="14"/>
      <c r="AG9" s="14"/>
      <c r="AH9" s="649"/>
      <c r="AI9" s="338">
        <f>(AB9+AC9+AD9+AE9+AF9+AG9)-AH9</f>
        <v>0</v>
      </c>
      <c r="AL9" s="1" t="s">
        <v>236</v>
      </c>
      <c r="AM9" s="1" t="s">
        <v>235</v>
      </c>
      <c r="AN9" s="648" t="str">
        <f>IF($AL9="no",(IF($AC9&gt;0,"Incongruenza","OK")),(IF($AC9=0,"OK","ok")))</f>
        <v>OK</v>
      </c>
      <c r="AO9" s="647" t="str">
        <f>IF($AM9="no",(IF($AE9&gt;0,"Incongruenza","OK")),(IF($AE9=0,"OK","ok")))</f>
        <v>OK</v>
      </c>
      <c r="AP9" s="646" t="str">
        <f>IF(AND($AL9="no",$AM9="no",$AE9&gt;0),"Sono stati inseriti importi RIA e/o Progressioni",IF(AND($AL9="no",$AM9="no",$AC9&gt;0)," ",IF(OR($AN9="Incongruenza",$AO9="Incongruenza"),"Incongruenza"," ")))</f>
        <v xml:space="preserve"> </v>
      </c>
    </row>
    <row r="10" spans="1:42" ht="12" customHeight="1" thickBot="1" x14ac:dyDescent="0.25">
      <c r="A10" s="22" t="str">
        <f>'t1'!A10</f>
        <v>ALTE SPECIALIZZ. FUORI D.O.</v>
      </c>
      <c r="B10" s="393" t="str">
        <f>'t1'!B10</f>
        <v>0D0095</v>
      </c>
      <c r="C10" s="650">
        <f>ROUND(AA10,2)</f>
        <v>0</v>
      </c>
      <c r="D10" s="18">
        <f>ROUND(AB10,0)</f>
        <v>0</v>
      </c>
      <c r="E10" s="18">
        <f>ROUND(AC10,0)</f>
        <v>0</v>
      </c>
      <c r="F10" s="18">
        <f>ROUND(AD10,0)</f>
        <v>0</v>
      </c>
      <c r="G10" s="18">
        <f>ROUND(AE10,0)</f>
        <v>0</v>
      </c>
      <c r="H10" s="18">
        <f>ROUND(AF10,0)</f>
        <v>0</v>
      </c>
      <c r="I10" s="18">
        <f>ROUND(AG10,0)</f>
        <v>0</v>
      </c>
      <c r="J10" s="651">
        <f>ROUND(AH10,0)</f>
        <v>0</v>
      </c>
      <c r="K10" s="338">
        <f>(D10+E10+F10+G10+H10+I10)-J10</f>
        <v>0</v>
      </c>
      <c r="L10" s="10">
        <f>'t1'!M10</f>
        <v>0</v>
      </c>
      <c r="AA10" s="650"/>
      <c r="AB10" s="14"/>
      <c r="AC10" s="14"/>
      <c r="AD10" s="14"/>
      <c r="AE10" s="18"/>
      <c r="AF10" s="14"/>
      <c r="AG10" s="14"/>
      <c r="AH10" s="649"/>
      <c r="AI10" s="338">
        <f>(AB10+AC10+AD10+AE10+AF10+AG10)-AH10</f>
        <v>0</v>
      </c>
      <c r="AL10" s="1" t="s">
        <v>236</v>
      </c>
      <c r="AM10" s="1" t="s">
        <v>235</v>
      </c>
      <c r="AN10" s="648" t="str">
        <f>IF($AL10="no",(IF($AC10&gt;0,"Incongruenza","OK")),(IF($AC10=0,"OK","ok")))</f>
        <v>OK</v>
      </c>
      <c r="AO10" s="647" t="str">
        <f>IF($AM10="no",(IF($AE10&gt;0,"Incongruenza","OK")),(IF($AE10=0,"OK","ok")))</f>
        <v>OK</v>
      </c>
      <c r="AP10" s="646" t="str">
        <f>IF(AND($AL10="no",$AM10="no",$AE10&gt;0),"Sono stati inseriti importi RIA e/o Progressioni",IF(AND($AL10="no",$AM10="no",$AC10&gt;0)," ",IF(OR($AN10="Incongruenza",$AO10="Incongruenza"),"Incongruenza"," ")))</f>
        <v xml:space="preserve"> </v>
      </c>
    </row>
    <row r="11" spans="1:42" ht="12" customHeight="1" thickBot="1" x14ac:dyDescent="0.25">
      <c r="A11" s="22" t="str">
        <f>'t1'!A11</f>
        <v>DIRIGENTE A TEMPO DETERMINATO FUORI D.O.</v>
      </c>
      <c r="B11" s="393" t="str">
        <f>'t1'!B11</f>
        <v>0D0098</v>
      </c>
      <c r="C11" s="650">
        <f>ROUND(AA11,2)</f>
        <v>0</v>
      </c>
      <c r="D11" s="18">
        <f>ROUND(AB11,0)</f>
        <v>0</v>
      </c>
      <c r="E11" s="18">
        <f>ROUND(AC11,0)</f>
        <v>0</v>
      </c>
      <c r="F11" s="18">
        <f>ROUND(AD11,0)</f>
        <v>0</v>
      </c>
      <c r="G11" s="18">
        <f>ROUND(AE11,0)</f>
        <v>0</v>
      </c>
      <c r="H11" s="18">
        <f>ROUND(AF11,0)</f>
        <v>0</v>
      </c>
      <c r="I11" s="18">
        <f>ROUND(AG11,0)</f>
        <v>0</v>
      </c>
      <c r="J11" s="651">
        <f>ROUND(AH11,0)</f>
        <v>0</v>
      </c>
      <c r="K11" s="338">
        <f>(D11+E11+F11+G11+H11+I11)-J11</f>
        <v>0</v>
      </c>
      <c r="L11" s="10">
        <f>'t1'!M11</f>
        <v>0</v>
      </c>
      <c r="AA11" s="650"/>
      <c r="AB11" s="14"/>
      <c r="AC11" s="14"/>
      <c r="AD11" s="14"/>
      <c r="AE11" s="18"/>
      <c r="AF11" s="14"/>
      <c r="AG11" s="14"/>
      <c r="AH11" s="649"/>
      <c r="AI11" s="338">
        <f>(AB11+AC11+AD11+AE11+AF11+AG11)-AH11</f>
        <v>0</v>
      </c>
      <c r="AL11" s="1" t="s">
        <v>236</v>
      </c>
      <c r="AM11" s="1" t="s">
        <v>235</v>
      </c>
      <c r="AN11" s="648" t="str">
        <f>IF($AL11="no",(IF($AC11&gt;0,"Incongruenza","OK")),(IF($AC11=0,"OK","ok")))</f>
        <v>OK</v>
      </c>
      <c r="AO11" s="647" t="str">
        <f>IF($AM11="no",(IF($AE11&gt;0,"Incongruenza","OK")),(IF($AE11=0,"OK","ok")))</f>
        <v>OK</v>
      </c>
      <c r="AP11" s="646" t="str">
        <f>IF(AND($AL11="no",$AM11="no",$AE11&gt;0),"Sono stati inseriti importi RIA e/o Progressioni",IF(AND($AL11="no",$AM11="no",$AC11&gt;0)," ",IF(OR($AN11="Incongruenza",$AO11="Incongruenza"),"Incongruenza"," ")))</f>
        <v xml:space="preserve"> </v>
      </c>
    </row>
    <row r="12" spans="1:42" ht="12" customHeight="1" thickBot="1" x14ac:dyDescent="0.25">
      <c r="A12" s="22" t="str">
        <f>'t1'!A12</f>
        <v>SEGRETARIO GENERALE CCIAA</v>
      </c>
      <c r="B12" s="393" t="str">
        <f>'t1'!B12</f>
        <v>0D0104</v>
      </c>
      <c r="C12" s="650">
        <f>ROUND(AA12,2)</f>
        <v>0</v>
      </c>
      <c r="D12" s="18">
        <f>ROUND(AB12,0)</f>
        <v>0</v>
      </c>
      <c r="E12" s="18">
        <f>ROUND(AC12,0)</f>
        <v>0</v>
      </c>
      <c r="F12" s="18">
        <f>ROUND(AD12,0)</f>
        <v>0</v>
      </c>
      <c r="G12" s="18">
        <f>ROUND(AE12,0)</f>
        <v>0</v>
      </c>
      <c r="H12" s="18">
        <f>ROUND(AF12,0)</f>
        <v>0</v>
      </c>
      <c r="I12" s="18">
        <f>ROUND(AG12,0)</f>
        <v>0</v>
      </c>
      <c r="J12" s="651">
        <f>ROUND(AH12,0)</f>
        <v>0</v>
      </c>
      <c r="K12" s="338">
        <f>(D12+E12+F12+G12+H12+I12)-J12</f>
        <v>0</v>
      </c>
      <c r="L12" s="10">
        <f>'t1'!M12</f>
        <v>0</v>
      </c>
      <c r="AA12" s="650"/>
      <c r="AB12" s="14"/>
      <c r="AC12" s="14"/>
      <c r="AD12" s="14"/>
      <c r="AE12" s="18"/>
      <c r="AF12" s="14"/>
      <c r="AG12" s="14"/>
      <c r="AH12" s="649"/>
      <c r="AI12" s="338">
        <f>(AB12+AC12+AD12+AE12+AF12+AG12)-AH12</f>
        <v>0</v>
      </c>
      <c r="AL12" s="1" t="s">
        <v>236</v>
      </c>
      <c r="AM12" s="1" t="s">
        <v>235</v>
      </c>
      <c r="AN12" s="648" t="str">
        <f>IF($AL12="no",(IF($AC12&gt;0,"Incongruenza","OK")),(IF($AC12=0,"OK","ok")))</f>
        <v>OK</v>
      </c>
      <c r="AO12" s="647" t="str">
        <f>IF($AM12="no",(IF($AE12&gt;0,"Incongruenza","OK")),(IF($AE12=0,"OK","ok")))</f>
        <v>OK</v>
      </c>
      <c r="AP12" s="646" t="str">
        <f>IF(AND($AL12="no",$AM12="no",$AE12&gt;0),"Sono stati inseriti importi RIA e/o Progressioni",IF(AND($AL12="no",$AM12="no",$AC12&gt;0)," ",IF(OR($AN12="Incongruenza",$AO12="Incongruenza"),"Incongruenza"," ")))</f>
        <v xml:space="preserve"> </v>
      </c>
    </row>
    <row r="13" spans="1:42" ht="12" customHeight="1" thickBot="1" x14ac:dyDescent="0.25">
      <c r="A13" s="22" t="str">
        <f>'t1'!A13</f>
        <v>DIRIGENTE A TEMPO INDETERMINATO</v>
      </c>
      <c r="B13" s="393" t="str">
        <f>'t1'!B13</f>
        <v>0D0164</v>
      </c>
      <c r="C13" s="650">
        <f>ROUND(AA13,2)</f>
        <v>0</v>
      </c>
      <c r="D13" s="18">
        <f>ROUND(AB13,0)</f>
        <v>0</v>
      </c>
      <c r="E13" s="18">
        <f>ROUND(AC13,0)</f>
        <v>0</v>
      </c>
      <c r="F13" s="18">
        <f>ROUND(AD13,0)</f>
        <v>0</v>
      </c>
      <c r="G13" s="18">
        <f>ROUND(AE13,0)</f>
        <v>0</v>
      </c>
      <c r="H13" s="18">
        <f>ROUND(AF13,0)</f>
        <v>0</v>
      </c>
      <c r="I13" s="18">
        <f>ROUND(AG13,0)</f>
        <v>0</v>
      </c>
      <c r="J13" s="651">
        <f>ROUND(AH13,0)</f>
        <v>0</v>
      </c>
      <c r="K13" s="338">
        <f>(D13+E13+F13+G13+H13+I13)-J13</f>
        <v>0</v>
      </c>
      <c r="L13" s="10">
        <f>'t1'!M13</f>
        <v>0</v>
      </c>
      <c r="AA13" s="650"/>
      <c r="AB13" s="14"/>
      <c r="AC13" s="14"/>
      <c r="AD13" s="14"/>
      <c r="AE13" s="18"/>
      <c r="AF13" s="14"/>
      <c r="AG13" s="14"/>
      <c r="AH13" s="649"/>
      <c r="AI13" s="338">
        <f>(AB13+AC13+AD13+AE13+AF13+AG13)-AH13</f>
        <v>0</v>
      </c>
      <c r="AL13" s="1" t="s">
        <v>236</v>
      </c>
      <c r="AM13" s="1" t="s">
        <v>235</v>
      </c>
      <c r="AN13" s="648" t="str">
        <f>IF($AL13="no",(IF($AC13&gt;0,"Incongruenza","OK")),(IF($AC13=0,"OK","ok")))</f>
        <v>OK</v>
      </c>
      <c r="AO13" s="647" t="str">
        <f>IF($AM13="no",(IF($AE13&gt;0,"Incongruenza","OK")),(IF($AE13=0,"OK","ok")))</f>
        <v>OK</v>
      </c>
      <c r="AP13" s="646" t="str">
        <f>IF(AND($AL13="no",$AM13="no",$AE13&gt;0),"Sono stati inseriti importi RIA e/o Progressioni",IF(AND($AL13="no",$AM13="no",$AC13&gt;0)," ",IF(OR($AN13="Incongruenza",$AO13="Incongruenza"),"Incongruenza"," ")))</f>
        <v xml:space="preserve"> </v>
      </c>
    </row>
    <row r="14" spans="1:42" ht="12" customHeight="1" thickBot="1" x14ac:dyDescent="0.25">
      <c r="A14" s="22" t="str">
        <f>'t1'!A14</f>
        <v>DIRIGENTE A TEMPO DETERMINATO IN D.O.</v>
      </c>
      <c r="B14" s="393" t="str">
        <f>'t1'!B14</f>
        <v>0D0165</v>
      </c>
      <c r="C14" s="650">
        <f>ROUND(AA14,2)</f>
        <v>0</v>
      </c>
      <c r="D14" s="18">
        <f>ROUND(AB14,0)</f>
        <v>0</v>
      </c>
      <c r="E14" s="18">
        <f>ROUND(AC14,0)</f>
        <v>0</v>
      </c>
      <c r="F14" s="18">
        <f>ROUND(AD14,0)</f>
        <v>0</v>
      </c>
      <c r="G14" s="18">
        <f>ROUND(AE14,0)</f>
        <v>0</v>
      </c>
      <c r="H14" s="18">
        <f>ROUND(AF14,0)</f>
        <v>0</v>
      </c>
      <c r="I14" s="18">
        <f>ROUND(AG14,0)</f>
        <v>0</v>
      </c>
      <c r="J14" s="651">
        <f>ROUND(AH14,0)</f>
        <v>0</v>
      </c>
      <c r="K14" s="338">
        <f>(D14+E14+F14+G14+H14+I14)-J14</f>
        <v>0</v>
      </c>
      <c r="L14" s="10">
        <f>'t1'!M14</f>
        <v>0</v>
      </c>
      <c r="AA14" s="650"/>
      <c r="AB14" s="14"/>
      <c r="AC14" s="14"/>
      <c r="AD14" s="14"/>
      <c r="AE14" s="18"/>
      <c r="AF14" s="14"/>
      <c r="AG14" s="14"/>
      <c r="AH14" s="649"/>
      <c r="AI14" s="338">
        <f>(AB14+AC14+AD14+AE14+AF14+AG14)-AH14</f>
        <v>0</v>
      </c>
      <c r="AL14" s="1" t="s">
        <v>236</v>
      </c>
      <c r="AM14" s="1" t="s">
        <v>235</v>
      </c>
      <c r="AN14" s="648" t="str">
        <f>IF($AL14="no",(IF($AC14&gt;0,"Incongruenza","OK")),(IF($AC14=0,"OK","ok")))</f>
        <v>OK</v>
      </c>
      <c r="AO14" s="647" t="str">
        <f>IF($AM14="no",(IF($AE14&gt;0,"Incongruenza","OK")),(IF($AE14=0,"OK","ok")))</f>
        <v>OK</v>
      </c>
      <c r="AP14" s="646" t="str">
        <f>IF(AND($AL14="no",$AM14="no",$AE14&gt;0),"Sono stati inseriti importi RIA e/o Progressioni",IF(AND($AL14="no",$AM14="no",$AC14&gt;0)," ",IF(OR($AN14="Incongruenza",$AO14="Incongruenza"),"Incongruenza"," ")))</f>
        <v xml:space="preserve"> </v>
      </c>
    </row>
    <row r="15" spans="1:42" ht="12" customHeight="1" thickBot="1" x14ac:dyDescent="0.25">
      <c r="A15" s="22" t="str">
        <f>'t1'!A15</f>
        <v xml:space="preserve">ALTE SPECIALIZZ. IN D.O. </v>
      </c>
      <c r="B15" s="393" t="str">
        <f>'t1'!B15</f>
        <v>0D0I95</v>
      </c>
      <c r="C15" s="650">
        <f>ROUND(AA15,2)</f>
        <v>0</v>
      </c>
      <c r="D15" s="18">
        <f>ROUND(AB15,0)</f>
        <v>0</v>
      </c>
      <c r="E15" s="18">
        <f>ROUND(AC15,0)</f>
        <v>0</v>
      </c>
      <c r="F15" s="18">
        <f>ROUND(AD15,0)</f>
        <v>0</v>
      </c>
      <c r="G15" s="18">
        <f>ROUND(AE15,0)</f>
        <v>0</v>
      </c>
      <c r="H15" s="18">
        <f>ROUND(AF15,0)</f>
        <v>0</v>
      </c>
      <c r="I15" s="18">
        <f>ROUND(AG15,0)</f>
        <v>0</v>
      </c>
      <c r="J15" s="651">
        <f>ROUND(AH15,0)</f>
        <v>0</v>
      </c>
      <c r="K15" s="338">
        <f>(D15+E15+F15+G15+H15+I15)-J15</f>
        <v>0</v>
      </c>
      <c r="L15" s="10">
        <f>'t1'!M15</f>
        <v>0</v>
      </c>
      <c r="AA15" s="650"/>
      <c r="AB15" s="14"/>
      <c r="AC15" s="14"/>
      <c r="AD15" s="14"/>
      <c r="AE15" s="18"/>
      <c r="AF15" s="14"/>
      <c r="AG15" s="14"/>
      <c r="AH15" s="649"/>
      <c r="AI15" s="338">
        <f>(AB15+AC15+AD15+AE15+AF15+AG15)-AH15</f>
        <v>0</v>
      </c>
      <c r="AL15" s="1" t="s">
        <v>236</v>
      </c>
      <c r="AM15" s="1" t="s">
        <v>235</v>
      </c>
      <c r="AN15" s="648" t="str">
        <f>IF($AL15="no",(IF($AC15&gt;0,"Incongruenza","OK")),(IF($AC15=0,"OK","ok")))</f>
        <v>OK</v>
      </c>
      <c r="AO15" s="647" t="str">
        <f>IF($AM15="no",(IF($AE15&gt;0,"Incongruenza","OK")),(IF($AE15=0,"OK","ok")))</f>
        <v>OK</v>
      </c>
      <c r="AP15" s="646" t="str">
        <f>IF(AND($AL15="no",$AM15="no",$AE15&gt;0),"Sono stati inseriti importi RIA e/o Progressioni",IF(AND($AL15="no",$AM15="no",$AC15&gt;0)," ",IF(OR($AN15="Incongruenza",$AO15="Incongruenza"),"Incongruenza"," ")))</f>
        <v xml:space="preserve"> </v>
      </c>
    </row>
    <row r="16" spans="1:42" ht="12" customHeight="1" thickBot="1" x14ac:dyDescent="0.25">
      <c r="A16" s="22" t="str">
        <f>'t1'!A16</f>
        <v>RESPONSABILE DEI SERVIZI O DEGLI UFFICI IN D.O</v>
      </c>
      <c r="B16" s="393" t="str">
        <f>'t1'!B16</f>
        <v>0D0I96</v>
      </c>
      <c r="C16" s="650">
        <f>ROUND(AA16,2)</f>
        <v>0</v>
      </c>
      <c r="D16" s="18">
        <f>ROUND(AB16,0)</f>
        <v>0</v>
      </c>
      <c r="E16" s="18">
        <f>ROUND(AC16,0)</f>
        <v>0</v>
      </c>
      <c r="F16" s="18">
        <f>ROUND(AD16,0)</f>
        <v>0</v>
      </c>
      <c r="G16" s="18">
        <f>ROUND(AE16,0)</f>
        <v>0</v>
      </c>
      <c r="H16" s="18">
        <f>ROUND(AF16,0)</f>
        <v>0</v>
      </c>
      <c r="I16" s="18">
        <f>ROUND(AG16,0)</f>
        <v>0</v>
      </c>
      <c r="J16" s="651">
        <f>ROUND(AH16,0)</f>
        <v>0</v>
      </c>
      <c r="K16" s="338">
        <f>(D16+E16+F16+G16+H16+I16)-J16</f>
        <v>0</v>
      </c>
      <c r="L16" s="10">
        <f>'t1'!M16</f>
        <v>0</v>
      </c>
      <c r="AA16" s="650"/>
      <c r="AB16" s="14"/>
      <c r="AC16" s="14"/>
      <c r="AD16" s="14"/>
      <c r="AE16" s="18"/>
      <c r="AF16" s="14"/>
      <c r="AG16" s="14"/>
      <c r="AH16" s="649"/>
      <c r="AI16" s="338">
        <f>(AB16+AC16+AD16+AE16+AF16+AG16)-AH16</f>
        <v>0</v>
      </c>
      <c r="AL16" s="1" t="s">
        <v>236</v>
      </c>
      <c r="AM16" s="1" t="s">
        <v>235</v>
      </c>
      <c r="AN16" s="648" t="str">
        <f>IF($AL16="no",(IF($AC16&gt;0,"Incongruenza","OK")),(IF($AC16=0,"OK","ok")))</f>
        <v>OK</v>
      </c>
      <c r="AO16" s="647" t="str">
        <f>IF($AM16="no",(IF($AE16&gt;0,"Incongruenza","OK")),(IF($AE16=0,"OK","ok")))</f>
        <v>OK</v>
      </c>
      <c r="AP16" s="646" t="str">
        <f>IF(AND($AL16="no",$AM16="no",$AE16&gt;0),"Sono stati inseriti importi RIA e/o Progressioni",IF(AND($AL16="no",$AM16="no",$AC16&gt;0)," ",IF(OR($AN16="Incongruenza",$AO16="Incongruenza"),"Incongruenza"," ")))</f>
        <v xml:space="preserve"> </v>
      </c>
    </row>
    <row r="17" spans="1:42" ht="12" customHeight="1" thickBot="1" x14ac:dyDescent="0.25">
      <c r="A17" s="22" t="str">
        <f>'t1'!A17</f>
        <v>FUNZIONARI ED ELEVATA QUALIFICAZIONE</v>
      </c>
      <c r="B17" s="393" t="str">
        <f>'t1'!B17</f>
        <v>0FZEQF</v>
      </c>
      <c r="C17" s="650">
        <f>ROUND(AA17,2)</f>
        <v>0</v>
      </c>
      <c r="D17" s="18">
        <f>ROUND(AB17,0)</f>
        <v>0</v>
      </c>
      <c r="E17" s="18">
        <f>ROUND(AC17,0)</f>
        <v>0</v>
      </c>
      <c r="F17" s="18">
        <f>ROUND(AD17,0)</f>
        <v>0</v>
      </c>
      <c r="G17" s="18">
        <f>ROUND(AE17,0)</f>
        <v>0</v>
      </c>
      <c r="H17" s="18">
        <f>ROUND(AF17,0)</f>
        <v>0</v>
      </c>
      <c r="I17" s="18">
        <f>ROUND(AG17,0)</f>
        <v>0</v>
      </c>
      <c r="J17" s="651">
        <f>ROUND(AH17,0)</f>
        <v>0</v>
      </c>
      <c r="K17" s="338">
        <f>(D17+E17+F17+G17+H17+I17)-J17</f>
        <v>0</v>
      </c>
      <c r="L17" s="10">
        <f>'t1'!M17</f>
        <v>0</v>
      </c>
      <c r="AA17" s="650"/>
      <c r="AB17" s="14"/>
      <c r="AC17" s="14"/>
      <c r="AD17" s="14"/>
      <c r="AE17" s="18"/>
      <c r="AF17" s="14"/>
      <c r="AG17" s="14"/>
      <c r="AH17" s="649"/>
      <c r="AI17" s="338">
        <f>(AB17+AC17+AD17+AE17+AF17+AG17)-AH17</f>
        <v>0</v>
      </c>
      <c r="AL17" s="1" t="s">
        <v>236</v>
      </c>
      <c r="AM17" s="1" t="s">
        <v>235</v>
      </c>
      <c r="AN17" s="648" t="str">
        <f>IF($AL17="no",(IF($AC17&gt;0,"Incongruenza","OK")),(IF($AC17=0,"OK","ok")))</f>
        <v>OK</v>
      </c>
      <c r="AO17" s="647" t="str">
        <f>IF($AM17="no",(IF($AE17&gt;0,"Incongruenza","OK")),(IF($AE17=0,"OK","ok")))</f>
        <v>OK</v>
      </c>
      <c r="AP17" s="646" t="str">
        <f>IF(AND($AL17="no",$AM17="no",$AE17&gt;0),"Sono stati inseriti importi RIA e/o Progressioni",IF(AND($AL17="no",$AM17="no",$AC17&gt;0)," ",IF(OR($AN17="Incongruenza",$AO17="Incongruenza"),"Incongruenza"," ")))</f>
        <v xml:space="preserve"> </v>
      </c>
    </row>
    <row r="18" spans="1:42" ht="12" customHeight="1" thickBot="1" x14ac:dyDescent="0.25">
      <c r="A18" s="22" t="str">
        <f>'t1'!A18</f>
        <v>ISTRUTTORI</v>
      </c>
      <c r="B18" s="393" t="str">
        <f>'t1'!B18</f>
        <v>0IR000</v>
      </c>
      <c r="C18" s="650">
        <f>ROUND(AA18,2)</f>
        <v>0</v>
      </c>
      <c r="D18" s="18">
        <f>ROUND(AB18,0)</f>
        <v>0</v>
      </c>
      <c r="E18" s="18">
        <f>ROUND(AC18,0)</f>
        <v>0</v>
      </c>
      <c r="F18" s="18">
        <f>ROUND(AD18,0)</f>
        <v>0</v>
      </c>
      <c r="G18" s="18">
        <f>ROUND(AE18,0)</f>
        <v>0</v>
      </c>
      <c r="H18" s="18">
        <f>ROUND(AF18,0)</f>
        <v>0</v>
      </c>
      <c r="I18" s="18">
        <f>ROUND(AG18,0)</f>
        <v>0</v>
      </c>
      <c r="J18" s="651">
        <f>ROUND(AH18,0)</f>
        <v>0</v>
      </c>
      <c r="K18" s="338">
        <f>(D18+E18+F18+G18+H18+I18)-J18</f>
        <v>0</v>
      </c>
      <c r="L18" s="10">
        <f>'t1'!M18</f>
        <v>0</v>
      </c>
      <c r="AA18" s="650"/>
      <c r="AB18" s="14"/>
      <c r="AC18" s="14"/>
      <c r="AD18" s="14"/>
      <c r="AE18" s="18"/>
      <c r="AF18" s="14"/>
      <c r="AG18" s="14"/>
      <c r="AH18" s="649"/>
      <c r="AI18" s="338">
        <f>(AB18+AC18+AD18+AE18+AF18+AG18)-AH18</f>
        <v>0</v>
      </c>
      <c r="AL18" s="1" t="s">
        <v>236</v>
      </c>
      <c r="AM18" s="1" t="s">
        <v>235</v>
      </c>
      <c r="AN18" s="648" t="str">
        <f>IF($AL18="no",(IF($AC18&gt;0,"Incongruenza","OK")),(IF($AC18=0,"OK","ok")))</f>
        <v>OK</v>
      </c>
      <c r="AO18" s="647" t="str">
        <f>IF($AM18="no",(IF($AE18&gt;0,"Incongruenza","OK")),(IF($AE18=0,"OK","ok")))</f>
        <v>OK</v>
      </c>
      <c r="AP18" s="646" t="str">
        <f>IF(AND($AL18="no",$AM18="no",$AE18&gt;0),"Sono stati inseriti importi RIA e/o Progressioni",IF(AND($AL18="no",$AM18="no",$AC18&gt;0)," ",IF(OR($AN18="Incongruenza",$AO18="Incongruenza"),"Incongruenza"," ")))</f>
        <v xml:space="preserve"> </v>
      </c>
    </row>
    <row r="19" spans="1:42" ht="12" customHeight="1" thickBot="1" x14ac:dyDescent="0.25">
      <c r="A19" s="22" t="str">
        <f>'t1'!A19</f>
        <v>OPERATORI ESPERTI</v>
      </c>
      <c r="B19" s="393" t="str">
        <f>'t1'!B19</f>
        <v>0OEESP</v>
      </c>
      <c r="C19" s="650">
        <f>ROUND(AA19,2)</f>
        <v>0</v>
      </c>
      <c r="D19" s="18">
        <f>ROUND(AB19,0)</f>
        <v>0</v>
      </c>
      <c r="E19" s="18">
        <f>ROUND(AC19,0)</f>
        <v>0</v>
      </c>
      <c r="F19" s="18">
        <f>ROUND(AD19,0)</f>
        <v>0</v>
      </c>
      <c r="G19" s="18">
        <f>ROUND(AE19,0)</f>
        <v>0</v>
      </c>
      <c r="H19" s="18">
        <f>ROUND(AF19,0)</f>
        <v>0</v>
      </c>
      <c r="I19" s="18">
        <f>ROUND(AG19,0)</f>
        <v>0</v>
      </c>
      <c r="J19" s="651">
        <f>ROUND(AH19,0)</f>
        <v>0</v>
      </c>
      <c r="K19" s="338">
        <f>(D19+E19+F19+G19+H19+I19)-J19</f>
        <v>0</v>
      </c>
      <c r="L19" s="10">
        <f>'t1'!M19</f>
        <v>0</v>
      </c>
      <c r="AA19" s="650"/>
      <c r="AB19" s="14"/>
      <c r="AC19" s="14"/>
      <c r="AD19" s="14"/>
      <c r="AE19" s="18"/>
      <c r="AF19" s="14"/>
      <c r="AG19" s="14"/>
      <c r="AH19" s="649"/>
      <c r="AI19" s="338">
        <f>(AB19+AC19+AD19+AE19+AF19+AG19)-AH19</f>
        <v>0</v>
      </c>
      <c r="AL19" s="1" t="s">
        <v>236</v>
      </c>
      <c r="AM19" s="1" t="s">
        <v>235</v>
      </c>
      <c r="AN19" s="648" t="str">
        <f>IF($AL19="no",(IF($AC19&gt;0,"Incongruenza","OK")),(IF($AC19=0,"OK","ok")))</f>
        <v>OK</v>
      </c>
      <c r="AO19" s="647" t="str">
        <f>IF($AM19="no",(IF($AE19&gt;0,"Incongruenza","OK")),(IF($AE19=0,"OK","ok")))</f>
        <v>OK</v>
      </c>
      <c r="AP19" s="646" t="str">
        <f>IF(AND($AL19="no",$AM19="no",$AE19&gt;0),"Sono stati inseriti importi RIA e/o Progressioni",IF(AND($AL19="no",$AM19="no",$AC19&gt;0)," ",IF(OR($AN19="Incongruenza",$AO19="Incongruenza"),"Incongruenza"," ")))</f>
        <v xml:space="preserve"> </v>
      </c>
    </row>
    <row r="20" spans="1:42" ht="12" customHeight="1" thickBot="1" x14ac:dyDescent="0.25">
      <c r="A20" s="22" t="str">
        <f>'t1'!A20</f>
        <v>OPERATORI</v>
      </c>
      <c r="B20" s="393" t="str">
        <f>'t1'!B20</f>
        <v>0OP000</v>
      </c>
      <c r="C20" s="650">
        <f>ROUND(AA20,2)</f>
        <v>0</v>
      </c>
      <c r="D20" s="18">
        <f>ROUND(AB20,0)</f>
        <v>0</v>
      </c>
      <c r="E20" s="18">
        <f>ROUND(AC20,0)</f>
        <v>0</v>
      </c>
      <c r="F20" s="18">
        <f>ROUND(AD20,0)</f>
        <v>0</v>
      </c>
      <c r="G20" s="18">
        <f>ROUND(AE20,0)</f>
        <v>0</v>
      </c>
      <c r="H20" s="18">
        <f>ROUND(AF20,0)</f>
        <v>0</v>
      </c>
      <c r="I20" s="18">
        <f>ROUND(AG20,0)</f>
        <v>0</v>
      </c>
      <c r="J20" s="651">
        <f>ROUND(AH20,0)</f>
        <v>0</v>
      </c>
      <c r="K20" s="338">
        <f>(D20+E20+F20+G20+H20+I20)-J20</f>
        <v>0</v>
      </c>
      <c r="L20" s="10">
        <f>'t1'!M20</f>
        <v>0</v>
      </c>
      <c r="AA20" s="650"/>
      <c r="AB20" s="14"/>
      <c r="AC20" s="14"/>
      <c r="AD20" s="14"/>
      <c r="AE20" s="18"/>
      <c r="AF20" s="14"/>
      <c r="AG20" s="14"/>
      <c r="AH20" s="649"/>
      <c r="AI20" s="338">
        <f>(AB20+AC20+AD20+AE20+AF20+AG20)-AH20</f>
        <v>0</v>
      </c>
      <c r="AL20" s="1" t="s">
        <v>236</v>
      </c>
      <c r="AM20" s="1" t="s">
        <v>235</v>
      </c>
      <c r="AN20" s="648" t="str">
        <f>IF($AL20="no",(IF($AC20&gt;0,"Incongruenza","OK")),(IF($AC20=0,"OK","ok")))</f>
        <v>OK</v>
      </c>
      <c r="AO20" s="647" t="str">
        <f>IF($AM20="no",(IF($AE20&gt;0,"Incongruenza","OK")),(IF($AE20=0,"OK","ok")))</f>
        <v>OK</v>
      </c>
      <c r="AP20" s="646" t="str">
        <f>IF(AND($AL20="no",$AM20="no",$AE20&gt;0),"Sono stati inseriti importi RIA e/o Progressioni",IF(AND($AL20="no",$AM20="no",$AC20&gt;0)," ",IF(OR($AN20="Incongruenza",$AO20="Incongruenza"),"Incongruenza"," ")))</f>
        <v xml:space="preserve"> </v>
      </c>
    </row>
    <row r="21" spans="1:42" ht="12" customHeight="1" thickBot="1" x14ac:dyDescent="0.25">
      <c r="A21" s="22" t="str">
        <f>'t1'!A21</f>
        <v>CONTRATTISTI</v>
      </c>
      <c r="B21" s="393" t="str">
        <f>'t1'!B21</f>
        <v>000061</v>
      </c>
      <c r="C21" s="650">
        <f>ROUND(AA21,2)</f>
        <v>0</v>
      </c>
      <c r="D21" s="18">
        <f>ROUND(AB21,0)</f>
        <v>0</v>
      </c>
      <c r="E21" s="18">
        <f>ROUND(AC21,0)</f>
        <v>0</v>
      </c>
      <c r="F21" s="18">
        <f>ROUND(AD21,0)</f>
        <v>0</v>
      </c>
      <c r="G21" s="18">
        <f>ROUND(AE21,0)</f>
        <v>0</v>
      </c>
      <c r="H21" s="18">
        <f>ROUND(AF21,0)</f>
        <v>0</v>
      </c>
      <c r="I21" s="18">
        <f>ROUND(AG21,0)</f>
        <v>0</v>
      </c>
      <c r="J21" s="651">
        <f>ROUND(AH21,0)</f>
        <v>0</v>
      </c>
      <c r="K21" s="338">
        <f>(D21+E21+F21+G21+H21+I21)-J21</f>
        <v>0</v>
      </c>
      <c r="L21" s="10">
        <f>'t1'!M21</f>
        <v>0</v>
      </c>
      <c r="AA21" s="650"/>
      <c r="AB21" s="14"/>
      <c r="AC21" s="14"/>
      <c r="AD21" s="14"/>
      <c r="AE21" s="18"/>
      <c r="AF21" s="14"/>
      <c r="AG21" s="14"/>
      <c r="AH21" s="649"/>
      <c r="AI21" s="338">
        <f>(AB21+AC21+AD21+AE21+AF21+AG21)-AH21</f>
        <v>0</v>
      </c>
      <c r="AL21" s="1" t="s">
        <v>235</v>
      </c>
      <c r="AM21" s="1" t="s">
        <v>235</v>
      </c>
      <c r="AN21" s="648" t="str">
        <f>IF($AL21="no",(IF($AC21&gt;0,"Incongruenza","OK")),(IF($AC21=0,"OK","ok")))</f>
        <v>OK</v>
      </c>
      <c r="AO21" s="647" t="str">
        <f>IF($AM21="no",(IF($AE21&gt;0,"Incongruenza","OK")),(IF($AE21=0,"OK","ok")))</f>
        <v>OK</v>
      </c>
      <c r="AP21" s="646" t="str">
        <f>IF(AND($AL21="no",$AM21="no",$AE21&gt;0),"Sono stati inseriti importi RIA e/o Progressioni",IF(AND($AL21="no",$AM21="no",$AC21&gt;0)," ",IF(OR($AN21="Incongruenza",$AO21="Incongruenza"),"Incongruenza"," ")))</f>
        <v xml:space="preserve"> </v>
      </c>
    </row>
    <row r="22" spans="1:42" ht="12" customHeight="1" thickBot="1" x14ac:dyDescent="0.25">
      <c r="A22" s="22" t="str">
        <f>'t1'!A22</f>
        <v>COLLABORATORE A T.D. ART. 90 TUEL</v>
      </c>
      <c r="B22" s="393" t="str">
        <f>'t1'!B22</f>
        <v>000096</v>
      </c>
      <c r="C22" s="650">
        <f>ROUND(AA22,2)</f>
        <v>0</v>
      </c>
      <c r="D22" s="18">
        <f>ROUND(AB22,0)</f>
        <v>0</v>
      </c>
      <c r="E22" s="18">
        <f>ROUND(AC22,0)</f>
        <v>0</v>
      </c>
      <c r="F22" s="18">
        <f>ROUND(AD22,0)</f>
        <v>0</v>
      </c>
      <c r="G22" s="18">
        <f>ROUND(AE22,0)</f>
        <v>0</v>
      </c>
      <c r="H22" s="18">
        <f>ROUND(AF22,0)</f>
        <v>0</v>
      </c>
      <c r="I22" s="18">
        <f>ROUND(AG22,0)</f>
        <v>0</v>
      </c>
      <c r="J22" s="651">
        <f>ROUND(AH22,0)</f>
        <v>0</v>
      </c>
      <c r="K22" s="338">
        <f>(D22+E22+F22+G22+H22+I22)-J22</f>
        <v>0</v>
      </c>
      <c r="L22" s="10">
        <f>'t1'!M22</f>
        <v>0</v>
      </c>
      <c r="AA22" s="650"/>
      <c r="AB22" s="14"/>
      <c r="AC22" s="14"/>
      <c r="AD22" s="14"/>
      <c r="AE22" s="18"/>
      <c r="AF22" s="14"/>
      <c r="AG22" s="14"/>
      <c r="AH22" s="649"/>
      <c r="AI22" s="338">
        <f>(AB22+AC22+AD22+AE22+AF22+AG22)-AH22</f>
        <v>0</v>
      </c>
      <c r="AL22" s="1" t="s">
        <v>235</v>
      </c>
      <c r="AM22" s="1" t="s">
        <v>235</v>
      </c>
      <c r="AN22" s="648" t="str">
        <f>IF($AL22="no",(IF($AC22&gt;0,"Incongruenza","OK")),(IF($AC22=0,"OK","ok")))</f>
        <v>OK</v>
      </c>
      <c r="AO22" s="647" t="str">
        <f>IF($AM22="no",(IF($AE22&gt;0,"Incongruenza","OK")),(IF($AE22=0,"OK","ok")))</f>
        <v>OK</v>
      </c>
      <c r="AP22" s="646" t="str">
        <f>IF(AND($AL22="no",$AM22="no",$AE22&gt;0),"Sono stati inseriti importi RIA e/o Progressioni",IF(AND($AL22="no",$AM22="no",$AC22&gt;0)," ",IF(OR($AN22="Incongruenza",$AO22="Incongruenza"),"Incongruenza"," ")))</f>
        <v xml:space="preserve"> </v>
      </c>
    </row>
    <row r="23" spans="1:42" ht="12" customHeight="1" thickTop="1" thickBot="1" x14ac:dyDescent="0.25">
      <c r="A23" s="22" t="str">
        <f>'t1'!A23</f>
        <v>TOTALE</v>
      </c>
      <c r="B23" s="645"/>
      <c r="C23" s="644">
        <f>SUM(C6:C22)</f>
        <v>0</v>
      </c>
      <c r="D23" s="642">
        <f>SUM(D6:D22)</f>
        <v>0</v>
      </c>
      <c r="E23" s="642">
        <f>SUM(E6:E22)</f>
        <v>0</v>
      </c>
      <c r="F23" s="642">
        <f>SUM(F6:F22)</f>
        <v>0</v>
      </c>
      <c r="G23" s="642">
        <f>SUM(G6:G22)</f>
        <v>0</v>
      </c>
      <c r="H23" s="642">
        <f>SUM(H6:H22)</f>
        <v>0</v>
      </c>
      <c r="I23" s="642">
        <f>SUM(I6:I22)</f>
        <v>0</v>
      </c>
      <c r="J23" s="642">
        <f>SUM(J6:J22)</f>
        <v>0</v>
      </c>
      <c r="K23" s="641">
        <f>SUM(K6:K22)</f>
        <v>0</v>
      </c>
      <c r="AA23" s="643">
        <f>SUM(AA6:AA22)</f>
        <v>0</v>
      </c>
      <c r="AB23" s="642">
        <f>SUM(AB6:AB22)</f>
        <v>0</v>
      </c>
      <c r="AC23" s="642">
        <f>SUM(AC6:AC22)</f>
        <v>0</v>
      </c>
      <c r="AD23" s="642">
        <f>SUM(AD6:AD22)</f>
        <v>0</v>
      </c>
      <c r="AE23" s="642">
        <f>SUM(AE6:AE22)</f>
        <v>0</v>
      </c>
      <c r="AF23" s="642">
        <f>SUM(AF6:AF22)</f>
        <v>0</v>
      </c>
      <c r="AG23" s="642">
        <f>SUM(AG6:AG22)</f>
        <v>0</v>
      </c>
      <c r="AH23" s="642">
        <f>SUM(AH6:AH22)</f>
        <v>0</v>
      </c>
      <c r="AI23" s="641">
        <f>(AB23+AC23+AD23+AE23+AF23+AG23)-AH23</f>
        <v>0</v>
      </c>
    </row>
    <row r="24" spans="1:42" s="454" customFormat="1" x14ac:dyDescent="0.2">
      <c r="A24" s="410" t="str">
        <f>'t1'!A24</f>
        <v>(a) personale a tempo indeterminato al quale viene applicato un contratto di lavoro di tipo privatistico (es.:tipografico,chimico,edile,metalmeccanico,portierato, ecc.)</v>
      </c>
      <c r="B24" s="2"/>
      <c r="C24" s="1"/>
      <c r="D24" s="1"/>
      <c r="E24" s="1"/>
      <c r="F24" s="1"/>
      <c r="G24" s="1"/>
      <c r="H24" s="1"/>
      <c r="I24" s="1"/>
      <c r="J24" s="1"/>
      <c r="K24" s="1"/>
      <c r="AA24" s="1"/>
      <c r="AB24" s="1"/>
      <c r="AC24" s="1"/>
      <c r="AD24" s="1"/>
      <c r="AE24" s="1"/>
      <c r="AF24" s="1"/>
      <c r="AG24" s="1"/>
      <c r="AH24" s="1"/>
      <c r="AI24" s="1"/>
    </row>
    <row r="25" spans="1:42" x14ac:dyDescent="0.2">
      <c r="A25" s="410" t="str">
        <f>'t1'!A25</f>
        <v>(b) cfr." istruzioni generali e specifiche di comparto" e "glossario"</v>
      </c>
    </row>
  </sheetData>
  <sheetProtection algorithmName="SHA-512" hashValue="zs2TwVjC3V/YboREjkdpLqPmh0XmINA+T0CFswvc5XoMbB8joC32dqlXsV4LBHoZ5is0ZQTSx7xJbWHczt3f7w==" saltValue="z2JgEMj66fjHRpjP2VM+2w==" spinCount="100000" sheet="1" formatColumns="0" selectLockedCells="1"/>
  <mergeCells count="3">
    <mergeCell ref="I2:K2"/>
    <mergeCell ref="AG2:AI2"/>
    <mergeCell ref="AP4:AP5"/>
  </mergeCells>
  <conditionalFormatting sqref="A23">
    <cfRule type="expression" dxfId="2" priority="1" stopIfTrue="1">
      <formula>$Z23&gt;0</formula>
    </cfRule>
  </conditionalFormatting>
  <conditionalFormatting sqref="A6:K22 AA6:AI22 A24:A25">
    <cfRule type="expression" dxfId="1" priority="2" stopIfTrue="1">
      <formula>$L6&gt;0</formula>
    </cfRule>
  </conditionalFormatting>
  <dataValidations count="2">
    <dataValidation type="decimal" allowBlank="1" showInputMessage="1" showErrorMessage="1" sqref="AA6:AA22">
      <formula1>0</formula1>
      <formula2>99999999</formula2>
    </dataValidation>
    <dataValidation type="whole" allowBlank="1" showInputMessage="1" showErrorMessage="1" errorTitle="ERRORE NEL DATO IMMESSO" error="INSERIRE SOLO NUMERI INTERI" sqref="AF6:AH22 AB6:AD22">
      <formula1>1</formula1>
      <formula2>999999999999</formula2>
    </dataValidation>
  </dataValidations>
  <printOptions horizontalCentered="1" verticalCentered="1"/>
  <pageMargins left="0" right="0" top="0.19685039370078741" bottom="0.15748031496062992" header="0.19685039370078741" footer="0.15748031496062992"/>
  <pageSetup paperSize="9" scale="80" orientation="landscape" horizontalDpi="300" verticalDpi="4294967292"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27"/>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9.33203125" defaultRowHeight="11.25" x14ac:dyDescent="0.2"/>
  <cols>
    <col min="1" max="1" width="43.5" style="1" customWidth="1"/>
    <col min="2" max="2" width="8.6640625" style="2" customWidth="1"/>
    <col min="3" max="16" width="11.5" style="1" hidden="1" customWidth="1"/>
    <col min="17" max="17" width="11.6640625" style="1" hidden="1" customWidth="1"/>
    <col min="18" max="20" width="11.5" style="1" hidden="1" customWidth="1"/>
    <col min="21" max="21" width="14.33203125" style="1" hidden="1" customWidth="1"/>
    <col min="22" max="25" width="11.5" style="1" hidden="1" customWidth="1"/>
    <col min="26" max="26" width="9.33203125" style="1" hidden="1" customWidth="1"/>
    <col min="27" max="40" width="11.5" style="1" customWidth="1"/>
    <col min="41" max="41" width="11.6640625" style="1" customWidth="1"/>
    <col min="42" max="43" width="11.5" style="1" customWidth="1"/>
    <col min="44" max="44" width="15.5" style="1" customWidth="1"/>
    <col min="45" max="45" width="13.5" style="1" customWidth="1"/>
    <col min="46" max="46" width="11.5" style="1" customWidth="1"/>
    <col min="47" max="47" width="12.83203125" style="1" customWidth="1"/>
    <col min="48" max="49" width="11.5" style="1" customWidth="1"/>
    <col min="50" max="50" width="0" style="1" hidden="1" customWidth="1"/>
    <col min="51" max="66" width="9.33203125" style="1"/>
    <col min="67" max="67" width="9.33203125" style="1" customWidth="1"/>
    <col min="68" max="68" width="0" style="1" hidden="1" customWidth="1"/>
    <col min="69" max="69" width="9.33203125" style="1" hidden="1" customWidth="1"/>
    <col min="70" max="70" width="0" style="1" hidden="1" customWidth="1"/>
    <col min="71" max="78" width="9.33203125" style="1"/>
    <col min="79" max="79" width="0" style="1" hidden="1" customWidth="1"/>
    <col min="80" max="16384" width="9.33203125" style="1"/>
  </cols>
  <sheetData>
    <row r="1" spans="1:79" ht="36" customHeight="1" x14ac:dyDescent="0.2">
      <c r="A1" s="52" t="str">
        <f>'t1'!A1</f>
        <v>REGIONI ED AUTONOMIE LOCALI - anno 2025</v>
      </c>
      <c r="B1" s="52"/>
      <c r="C1" s="52"/>
      <c r="D1" s="52"/>
      <c r="E1" s="52"/>
      <c r="F1" s="52"/>
      <c r="G1" s="52"/>
      <c r="H1" s="52"/>
      <c r="I1" s="52"/>
      <c r="J1" s="52"/>
      <c r="K1" s="52"/>
      <c r="L1" s="52"/>
      <c r="M1" s="52"/>
      <c r="N1" s="52"/>
      <c r="O1" s="52"/>
      <c r="P1" s="52"/>
      <c r="Q1" s="52"/>
      <c r="R1" s="52"/>
      <c r="S1" s="52"/>
      <c r="T1" s="52"/>
      <c r="U1" s="52"/>
      <c r="V1" s="52"/>
      <c r="W1" s="52"/>
      <c r="X1" s="52"/>
      <c r="Y1" s="51"/>
      <c r="AN1" s="690"/>
      <c r="AW1" s="51"/>
    </row>
    <row r="2" spans="1:79" ht="27" customHeight="1" thickBot="1" x14ac:dyDescent="0.25">
      <c r="A2" s="49"/>
      <c r="G2" s="689"/>
      <c r="H2" s="689"/>
      <c r="I2" s="689"/>
      <c r="J2" s="689"/>
      <c r="K2" s="689"/>
      <c r="L2" s="689"/>
      <c r="M2" s="689"/>
      <c r="N2" s="689"/>
      <c r="O2" s="689"/>
      <c r="P2" s="689"/>
      <c r="Q2" s="689"/>
      <c r="R2" s="689"/>
      <c r="S2" s="689"/>
      <c r="T2" s="689"/>
      <c r="U2" s="689"/>
      <c r="V2" s="689"/>
      <c r="W2" s="689"/>
      <c r="X2" s="689"/>
      <c r="Y2" s="367"/>
      <c r="AE2" s="689"/>
      <c r="AF2" s="689"/>
      <c r="AG2" s="689"/>
      <c r="AH2" s="689"/>
      <c r="AI2" s="689"/>
      <c r="AJ2" s="689"/>
      <c r="AK2" s="689"/>
      <c r="AL2" s="689"/>
      <c r="AM2" s="689"/>
      <c r="AN2" s="689"/>
      <c r="AO2" s="689"/>
      <c r="AP2" s="689"/>
      <c r="AQ2" s="689"/>
      <c r="AR2" s="689"/>
      <c r="AS2" s="689"/>
      <c r="AT2" s="689"/>
      <c r="AU2" s="689"/>
      <c r="AV2" s="689"/>
      <c r="AW2" s="367"/>
    </row>
    <row r="3" spans="1:79" customFormat="1" ht="13.5" thickBot="1" x14ac:dyDescent="0.25">
      <c r="A3" s="184"/>
      <c r="B3" s="183"/>
      <c r="C3" s="688" t="s">
        <v>259</v>
      </c>
      <c r="D3" s="687"/>
      <c r="E3" s="687"/>
      <c r="F3" s="686"/>
      <c r="G3" s="686"/>
      <c r="H3" s="686"/>
      <c r="I3" s="686"/>
      <c r="J3" s="686"/>
      <c r="K3" s="686"/>
      <c r="L3" s="686"/>
      <c r="M3" s="686"/>
      <c r="N3" s="686"/>
      <c r="O3" s="686"/>
      <c r="P3" s="686"/>
      <c r="Q3" s="686"/>
      <c r="R3" s="686"/>
      <c r="S3" s="686"/>
      <c r="T3" s="686"/>
      <c r="U3" s="686"/>
      <c r="V3" s="686"/>
      <c r="W3" s="686"/>
      <c r="X3" s="686"/>
      <c r="Y3" s="685"/>
      <c r="AA3" s="688" t="s">
        <v>259</v>
      </c>
      <c r="AB3" s="687"/>
      <c r="AC3" s="687"/>
      <c r="AD3" s="686"/>
      <c r="AE3" s="686"/>
      <c r="AF3" s="686"/>
      <c r="AG3" s="686"/>
      <c r="AH3" s="686"/>
      <c r="AI3" s="686"/>
      <c r="AJ3" s="686"/>
      <c r="AK3" s="686"/>
      <c r="AL3" s="686"/>
      <c r="AM3" s="686"/>
      <c r="AN3" s="686"/>
      <c r="AO3" s="686"/>
      <c r="AP3" s="686"/>
      <c r="AQ3" s="686"/>
      <c r="AR3" s="686"/>
      <c r="AS3" s="686"/>
      <c r="AT3" s="686"/>
      <c r="AU3" s="686"/>
      <c r="AV3" s="686"/>
      <c r="AW3" s="685"/>
    </row>
    <row r="4" spans="1:79" ht="48" customHeight="1" thickTop="1" x14ac:dyDescent="0.2">
      <c r="A4" s="684" t="s">
        <v>179</v>
      </c>
      <c r="B4" s="683" t="s">
        <v>43</v>
      </c>
      <c r="C4" s="682" t="s">
        <v>309</v>
      </c>
      <c r="D4" s="682" t="s">
        <v>308</v>
      </c>
      <c r="E4" s="682" t="s">
        <v>307</v>
      </c>
      <c r="F4" s="680" t="s">
        <v>306</v>
      </c>
      <c r="G4" s="680" t="s">
        <v>305</v>
      </c>
      <c r="H4" s="680" t="s">
        <v>304</v>
      </c>
      <c r="I4" s="680" t="s">
        <v>303</v>
      </c>
      <c r="J4" s="680" t="s">
        <v>302</v>
      </c>
      <c r="K4" s="680" t="s">
        <v>301</v>
      </c>
      <c r="L4" s="680" t="s">
        <v>300</v>
      </c>
      <c r="M4" s="680" t="s">
        <v>299</v>
      </c>
      <c r="N4" s="681" t="s">
        <v>298</v>
      </c>
      <c r="O4" s="680" t="s">
        <v>297</v>
      </c>
      <c r="P4" s="680" t="s">
        <v>296</v>
      </c>
      <c r="Q4" s="680" t="s">
        <v>310</v>
      </c>
      <c r="R4" s="680" t="s">
        <v>294</v>
      </c>
      <c r="S4" s="680" t="s">
        <v>293</v>
      </c>
      <c r="T4" s="680" t="s">
        <v>292</v>
      </c>
      <c r="U4" s="680" t="s">
        <v>291</v>
      </c>
      <c r="V4" s="680" t="s">
        <v>290</v>
      </c>
      <c r="W4" s="680" t="s">
        <v>289</v>
      </c>
      <c r="X4" s="680" t="s">
        <v>288</v>
      </c>
      <c r="Y4" s="679" t="s">
        <v>287</v>
      </c>
      <c r="AA4" s="682" t="s">
        <v>309</v>
      </c>
      <c r="AB4" s="682" t="s">
        <v>308</v>
      </c>
      <c r="AC4" s="682" t="s">
        <v>307</v>
      </c>
      <c r="AD4" s="680" t="s">
        <v>306</v>
      </c>
      <c r="AE4" s="680" t="s">
        <v>305</v>
      </c>
      <c r="AF4" s="680" t="s">
        <v>304</v>
      </c>
      <c r="AG4" s="680" t="s">
        <v>303</v>
      </c>
      <c r="AH4" s="680" t="s">
        <v>302</v>
      </c>
      <c r="AI4" s="680" t="s">
        <v>301</v>
      </c>
      <c r="AJ4" s="680" t="s">
        <v>300</v>
      </c>
      <c r="AK4" s="680" t="s">
        <v>299</v>
      </c>
      <c r="AL4" s="681" t="s">
        <v>298</v>
      </c>
      <c r="AM4" s="680" t="s">
        <v>297</v>
      </c>
      <c r="AN4" s="680" t="s">
        <v>296</v>
      </c>
      <c r="AO4" s="680" t="s">
        <v>295</v>
      </c>
      <c r="AP4" s="680" t="s">
        <v>294</v>
      </c>
      <c r="AQ4" s="680" t="s">
        <v>293</v>
      </c>
      <c r="AR4" s="680" t="s">
        <v>292</v>
      </c>
      <c r="AS4" s="680" t="s">
        <v>291</v>
      </c>
      <c r="AT4" s="680" t="s">
        <v>290</v>
      </c>
      <c r="AU4" s="680" t="s">
        <v>289</v>
      </c>
      <c r="AV4" s="680" t="s">
        <v>288</v>
      </c>
      <c r="AW4" s="679" t="s">
        <v>287</v>
      </c>
      <c r="BQ4" s="678" t="s">
        <v>286</v>
      </c>
      <c r="CA4" s="678" t="s">
        <v>286</v>
      </c>
    </row>
    <row r="5" spans="1:79" ht="14.25" customHeight="1" thickBot="1" x14ac:dyDescent="0.25">
      <c r="A5" s="308" t="s">
        <v>104</v>
      </c>
      <c r="B5" s="677"/>
      <c r="C5" s="676" t="s">
        <v>285</v>
      </c>
      <c r="D5" s="676" t="s">
        <v>284</v>
      </c>
      <c r="E5" s="676" t="s">
        <v>283</v>
      </c>
      <c r="F5" s="676" t="s">
        <v>282</v>
      </c>
      <c r="G5" s="676" t="s">
        <v>281</v>
      </c>
      <c r="H5" s="676" t="s">
        <v>280</v>
      </c>
      <c r="I5" s="676" t="s">
        <v>279</v>
      </c>
      <c r="J5" s="676" t="s">
        <v>278</v>
      </c>
      <c r="K5" s="676" t="s">
        <v>277</v>
      </c>
      <c r="L5" s="675" t="s">
        <v>276</v>
      </c>
      <c r="M5" s="675" t="s">
        <v>275</v>
      </c>
      <c r="N5" s="675" t="s">
        <v>274</v>
      </c>
      <c r="O5" s="675" t="s">
        <v>273</v>
      </c>
      <c r="P5" s="675" t="s">
        <v>272</v>
      </c>
      <c r="Q5" s="675" t="s">
        <v>271</v>
      </c>
      <c r="R5" s="675" t="s">
        <v>270</v>
      </c>
      <c r="S5" s="675" t="s">
        <v>269</v>
      </c>
      <c r="T5" s="675" t="s">
        <v>268</v>
      </c>
      <c r="U5" s="675" t="s">
        <v>267</v>
      </c>
      <c r="V5" s="675" t="s">
        <v>266</v>
      </c>
      <c r="W5" s="675" t="s">
        <v>265</v>
      </c>
      <c r="X5" s="675" t="s">
        <v>264</v>
      </c>
      <c r="Y5" s="674" t="s">
        <v>239</v>
      </c>
      <c r="AA5" s="676" t="s">
        <v>285</v>
      </c>
      <c r="AB5" s="676" t="s">
        <v>284</v>
      </c>
      <c r="AC5" s="676" t="s">
        <v>283</v>
      </c>
      <c r="AD5" s="676" t="s">
        <v>282</v>
      </c>
      <c r="AE5" s="676" t="s">
        <v>281</v>
      </c>
      <c r="AF5" s="676" t="s">
        <v>280</v>
      </c>
      <c r="AG5" s="676" t="s">
        <v>279</v>
      </c>
      <c r="AH5" s="676" t="s">
        <v>278</v>
      </c>
      <c r="AI5" s="676" t="s">
        <v>277</v>
      </c>
      <c r="AJ5" s="675" t="s">
        <v>276</v>
      </c>
      <c r="AK5" s="675" t="s">
        <v>275</v>
      </c>
      <c r="AL5" s="675" t="s">
        <v>274</v>
      </c>
      <c r="AM5" s="675" t="s">
        <v>273</v>
      </c>
      <c r="AN5" s="675" t="s">
        <v>272</v>
      </c>
      <c r="AO5" s="675" t="s">
        <v>271</v>
      </c>
      <c r="AP5" s="675" t="s">
        <v>270</v>
      </c>
      <c r="AQ5" s="675" t="s">
        <v>269</v>
      </c>
      <c r="AR5" s="675" t="s">
        <v>268</v>
      </c>
      <c r="AS5" s="675" t="s">
        <v>267</v>
      </c>
      <c r="AT5" s="675" t="s">
        <v>266</v>
      </c>
      <c r="AU5" s="675" t="s">
        <v>265</v>
      </c>
      <c r="AV5" s="675" t="s">
        <v>264</v>
      </c>
      <c r="AW5" s="674" t="s">
        <v>239</v>
      </c>
    </row>
    <row r="6" spans="1:79" ht="12.75" customHeight="1" thickTop="1" x14ac:dyDescent="0.2">
      <c r="A6" s="22" t="str">
        <f>'t1'!A6</f>
        <v>SEGRETARIO A</v>
      </c>
      <c r="B6" s="393" t="str">
        <f>'t1'!B6</f>
        <v>0D0102</v>
      </c>
      <c r="C6" s="673">
        <f>ROUND(AA6,0)</f>
        <v>0</v>
      </c>
      <c r="D6" s="673">
        <f>ROUND(AB6,0)</f>
        <v>0</v>
      </c>
      <c r="E6" s="673">
        <f>ROUND(AC6,0)</f>
        <v>0</v>
      </c>
      <c r="F6" s="672">
        <f>ROUND(AD6,0)</f>
        <v>0</v>
      </c>
      <c r="G6" s="672">
        <f>ROUND(AE6,0)</f>
        <v>0</v>
      </c>
      <c r="H6" s="672">
        <f>ROUND(AF6,0)</f>
        <v>0</v>
      </c>
      <c r="I6" s="672">
        <f>ROUND(AG6,0)</f>
        <v>0</v>
      </c>
      <c r="J6" s="672">
        <f>ROUND(AH6,0)</f>
        <v>0</v>
      </c>
      <c r="K6" s="672">
        <f>ROUND(AI6,0)</f>
        <v>0</v>
      </c>
      <c r="L6" s="672">
        <f>ROUND(AJ6,0)</f>
        <v>0</v>
      </c>
      <c r="M6" s="672">
        <f>ROUND(AK6,0)</f>
        <v>0</v>
      </c>
      <c r="N6" s="672">
        <f>ROUND(AL6,0)</f>
        <v>0</v>
      </c>
      <c r="O6" s="672">
        <f>ROUND(AM6,0)</f>
        <v>0</v>
      </c>
      <c r="P6" s="672">
        <f>ROUND(AN6,0)</f>
        <v>0</v>
      </c>
      <c r="Q6" s="672">
        <f>ROUND(AO6,0)</f>
        <v>0</v>
      </c>
      <c r="R6" s="672">
        <f>ROUND(AP6,0)</f>
        <v>0</v>
      </c>
      <c r="S6" s="672">
        <f>ROUND(AQ6,0)</f>
        <v>0</v>
      </c>
      <c r="T6" s="672">
        <f>ROUND(AR6,0)</f>
        <v>0</v>
      </c>
      <c r="U6" s="672">
        <f>ROUND(AS6,0)</f>
        <v>0</v>
      </c>
      <c r="V6" s="672">
        <f>ROUND(AT6,0)</f>
        <v>0</v>
      </c>
      <c r="W6" s="672">
        <f>ROUND(AU6,0)</f>
        <v>0</v>
      </c>
      <c r="X6" s="672">
        <f>ROUND(AV6,0)</f>
        <v>0</v>
      </c>
      <c r="Y6" s="670">
        <f>SUM(C6:X6)</f>
        <v>0</v>
      </c>
      <c r="Z6" s="10">
        <f>'t1'!M6</f>
        <v>0</v>
      </c>
      <c r="AA6" s="556"/>
      <c r="AB6" s="556"/>
      <c r="AC6" s="556"/>
      <c r="AD6" s="671"/>
      <c r="AE6" s="671"/>
      <c r="AF6" s="671"/>
      <c r="AG6" s="671"/>
      <c r="AH6" s="671"/>
      <c r="AI6" s="671"/>
      <c r="AJ6" s="671"/>
      <c r="AK6" s="671"/>
      <c r="AL6" s="671"/>
      <c r="AM6" s="671"/>
      <c r="AN6" s="671"/>
      <c r="AO6" s="671"/>
      <c r="AP6" s="671"/>
      <c r="AQ6" s="671"/>
      <c r="AR6" s="671"/>
      <c r="AS6" s="671"/>
      <c r="AT6" s="671"/>
      <c r="AU6" s="671"/>
      <c r="AV6" s="671"/>
      <c r="AW6" s="670">
        <f>SUM(AA6:AV6)</f>
        <v>0</v>
      </c>
      <c r="AX6" s="10">
        <f>'t1'!AR6</f>
        <v>0</v>
      </c>
      <c r="BQ6" s="669" t="s">
        <v>263</v>
      </c>
      <c r="CA6" s="669" t="s">
        <v>263</v>
      </c>
    </row>
    <row r="7" spans="1:79" ht="12.75" customHeight="1" x14ac:dyDescent="0.2">
      <c r="A7" s="22" t="str">
        <f>'t1'!A7</f>
        <v>SEGRETARIO B</v>
      </c>
      <c r="B7" s="393" t="str">
        <f>'t1'!B7</f>
        <v>0D0103</v>
      </c>
      <c r="C7" s="673">
        <f>ROUND(AA7,0)</f>
        <v>0</v>
      </c>
      <c r="D7" s="673">
        <f>ROUND(AB7,0)</f>
        <v>0</v>
      </c>
      <c r="E7" s="673">
        <f>ROUND(AC7,0)</f>
        <v>0</v>
      </c>
      <c r="F7" s="672">
        <f>ROUND(AD7,0)</f>
        <v>0</v>
      </c>
      <c r="G7" s="672">
        <f>ROUND(AE7,0)</f>
        <v>0</v>
      </c>
      <c r="H7" s="672">
        <f>ROUND(AF7,0)</f>
        <v>0</v>
      </c>
      <c r="I7" s="672">
        <f>ROUND(AG7,0)</f>
        <v>0</v>
      </c>
      <c r="J7" s="672">
        <f>ROUND(AH7,0)</f>
        <v>0</v>
      </c>
      <c r="K7" s="672">
        <f>ROUND(AI7,0)</f>
        <v>0</v>
      </c>
      <c r="L7" s="672">
        <f>ROUND(AJ7,0)</f>
        <v>0</v>
      </c>
      <c r="M7" s="672">
        <f>ROUND(AK7,0)</f>
        <v>0</v>
      </c>
      <c r="N7" s="672">
        <f>ROUND(AL7,0)</f>
        <v>0</v>
      </c>
      <c r="O7" s="672">
        <f>ROUND(AM7,0)</f>
        <v>0</v>
      </c>
      <c r="P7" s="672">
        <f>ROUND(AN7,0)</f>
        <v>0</v>
      </c>
      <c r="Q7" s="672">
        <f>ROUND(AO7,0)</f>
        <v>0</v>
      </c>
      <c r="R7" s="672">
        <f>ROUND(AP7,0)</f>
        <v>0</v>
      </c>
      <c r="S7" s="672">
        <f>ROUND(AQ7,0)</f>
        <v>0</v>
      </c>
      <c r="T7" s="672">
        <f>ROUND(AR7,0)</f>
        <v>0</v>
      </c>
      <c r="U7" s="672">
        <f>ROUND(AS7,0)</f>
        <v>0</v>
      </c>
      <c r="V7" s="672">
        <f>ROUND(AT7,0)</f>
        <v>0</v>
      </c>
      <c r="W7" s="672">
        <f>ROUND(AU7,0)</f>
        <v>0</v>
      </c>
      <c r="X7" s="672">
        <f>ROUND(AV7,0)</f>
        <v>0</v>
      </c>
      <c r="Y7" s="670">
        <f>SUM(C7:X7)</f>
        <v>0</v>
      </c>
      <c r="Z7" s="10">
        <f>'t1'!M7</f>
        <v>0</v>
      </c>
      <c r="AA7" s="556"/>
      <c r="AB7" s="556"/>
      <c r="AC7" s="556"/>
      <c r="AD7" s="671"/>
      <c r="AE7" s="671"/>
      <c r="AF7" s="671"/>
      <c r="AG7" s="671"/>
      <c r="AH7" s="671"/>
      <c r="AI7" s="671"/>
      <c r="AJ7" s="671"/>
      <c r="AK7" s="671"/>
      <c r="AL7" s="671"/>
      <c r="AM7" s="671"/>
      <c r="AN7" s="671"/>
      <c r="AO7" s="671"/>
      <c r="AP7" s="671"/>
      <c r="AQ7" s="671"/>
      <c r="AR7" s="671"/>
      <c r="AS7" s="671"/>
      <c r="AT7" s="671"/>
      <c r="AU7" s="671"/>
      <c r="AV7" s="671"/>
      <c r="AW7" s="670">
        <f>SUM(AA7:AV7)</f>
        <v>0</v>
      </c>
      <c r="AX7" s="10">
        <f>'t1'!AR7</f>
        <v>0</v>
      </c>
      <c r="BQ7" s="669" t="s">
        <v>263</v>
      </c>
      <c r="CA7" s="669" t="s">
        <v>263</v>
      </c>
    </row>
    <row r="8" spans="1:79" ht="12.75" customHeight="1" x14ac:dyDescent="0.2">
      <c r="A8" s="22" t="str">
        <f>'t1'!A8</f>
        <v>SEGRETARIO C</v>
      </c>
      <c r="B8" s="393" t="str">
        <f>'t1'!B8</f>
        <v>0D0485</v>
      </c>
      <c r="C8" s="673">
        <f>ROUND(AA8,0)</f>
        <v>0</v>
      </c>
      <c r="D8" s="673">
        <f>ROUND(AB8,0)</f>
        <v>0</v>
      </c>
      <c r="E8" s="673">
        <f>ROUND(AC8,0)</f>
        <v>0</v>
      </c>
      <c r="F8" s="672">
        <f>ROUND(AD8,0)</f>
        <v>0</v>
      </c>
      <c r="G8" s="672">
        <f>ROUND(AE8,0)</f>
        <v>0</v>
      </c>
      <c r="H8" s="672">
        <f>ROUND(AF8,0)</f>
        <v>0</v>
      </c>
      <c r="I8" s="672">
        <f>ROUND(AG8,0)</f>
        <v>0</v>
      </c>
      <c r="J8" s="672">
        <f>ROUND(AH8,0)</f>
        <v>0</v>
      </c>
      <c r="K8" s="672">
        <f>ROUND(AI8,0)</f>
        <v>0</v>
      </c>
      <c r="L8" s="672">
        <f>ROUND(AJ8,0)</f>
        <v>0</v>
      </c>
      <c r="M8" s="672">
        <f>ROUND(AK8,0)</f>
        <v>0</v>
      </c>
      <c r="N8" s="672">
        <f>ROUND(AL8,0)</f>
        <v>0</v>
      </c>
      <c r="O8" s="672">
        <f>ROUND(AM8,0)</f>
        <v>0</v>
      </c>
      <c r="P8" s="672">
        <f>ROUND(AN8,0)</f>
        <v>0</v>
      </c>
      <c r="Q8" s="672">
        <f>ROUND(AO8,0)</f>
        <v>0</v>
      </c>
      <c r="R8" s="672">
        <f>ROUND(AP8,0)</f>
        <v>0</v>
      </c>
      <c r="S8" s="672">
        <f>ROUND(AQ8,0)</f>
        <v>0</v>
      </c>
      <c r="T8" s="672">
        <f>ROUND(AR8,0)</f>
        <v>0</v>
      </c>
      <c r="U8" s="672">
        <f>ROUND(AS8,0)</f>
        <v>0</v>
      </c>
      <c r="V8" s="672">
        <f>ROUND(AT8,0)</f>
        <v>0</v>
      </c>
      <c r="W8" s="672">
        <f>ROUND(AU8,0)</f>
        <v>0</v>
      </c>
      <c r="X8" s="672">
        <f>ROUND(AV8,0)</f>
        <v>0</v>
      </c>
      <c r="Y8" s="670">
        <f>SUM(C8:X8)</f>
        <v>0</v>
      </c>
      <c r="Z8" s="10">
        <f>'t1'!M8</f>
        <v>0</v>
      </c>
      <c r="AA8" s="556"/>
      <c r="AB8" s="556"/>
      <c r="AC8" s="556"/>
      <c r="AD8" s="671"/>
      <c r="AE8" s="671"/>
      <c r="AF8" s="671"/>
      <c r="AG8" s="671"/>
      <c r="AH8" s="671"/>
      <c r="AI8" s="671"/>
      <c r="AJ8" s="671"/>
      <c r="AK8" s="671"/>
      <c r="AL8" s="671"/>
      <c r="AM8" s="671"/>
      <c r="AN8" s="671"/>
      <c r="AO8" s="671"/>
      <c r="AP8" s="671"/>
      <c r="AQ8" s="671"/>
      <c r="AR8" s="671"/>
      <c r="AS8" s="671"/>
      <c r="AT8" s="671"/>
      <c r="AU8" s="671"/>
      <c r="AV8" s="671"/>
      <c r="AW8" s="670">
        <f>SUM(AA8:AV8)</f>
        <v>0</v>
      </c>
      <c r="AX8" s="10">
        <f>'t1'!AR8</f>
        <v>0</v>
      </c>
      <c r="BQ8" s="669" t="s">
        <v>263</v>
      </c>
      <c r="CA8" s="669" t="s">
        <v>263</v>
      </c>
    </row>
    <row r="9" spans="1:79" ht="12.75" customHeight="1" x14ac:dyDescent="0.2">
      <c r="A9" s="22" t="str">
        <f>'t1'!A9</f>
        <v>DIRETTORE  GENERALE</v>
      </c>
      <c r="B9" s="393" t="str">
        <f>'t1'!B9</f>
        <v>0D0097</v>
      </c>
      <c r="C9" s="673">
        <f>ROUND(AA9,0)</f>
        <v>0</v>
      </c>
      <c r="D9" s="673">
        <f>ROUND(AB9,0)</f>
        <v>0</v>
      </c>
      <c r="E9" s="673">
        <f>ROUND(AC9,0)</f>
        <v>0</v>
      </c>
      <c r="F9" s="672">
        <f>ROUND(AD9,0)</f>
        <v>0</v>
      </c>
      <c r="G9" s="672">
        <f>ROUND(AE9,0)</f>
        <v>0</v>
      </c>
      <c r="H9" s="672">
        <f>ROUND(AF9,0)</f>
        <v>0</v>
      </c>
      <c r="I9" s="672">
        <f>ROUND(AG9,0)</f>
        <v>0</v>
      </c>
      <c r="J9" s="672">
        <f>ROUND(AH9,0)</f>
        <v>0</v>
      </c>
      <c r="K9" s="672">
        <f>ROUND(AI9,0)</f>
        <v>0</v>
      </c>
      <c r="L9" s="672">
        <f>ROUND(AJ9,0)</f>
        <v>0</v>
      </c>
      <c r="M9" s="672">
        <f>ROUND(AK9,0)</f>
        <v>0</v>
      </c>
      <c r="N9" s="672">
        <f>ROUND(AL9,0)</f>
        <v>0</v>
      </c>
      <c r="O9" s="672">
        <f>ROUND(AM9,0)</f>
        <v>0</v>
      </c>
      <c r="P9" s="672">
        <f>ROUND(AN9,0)</f>
        <v>0</v>
      </c>
      <c r="Q9" s="672">
        <f>ROUND(AO9,0)</f>
        <v>0</v>
      </c>
      <c r="R9" s="672">
        <f>ROUND(AP9,0)</f>
        <v>0</v>
      </c>
      <c r="S9" s="672">
        <f>ROUND(AQ9,0)</f>
        <v>0</v>
      </c>
      <c r="T9" s="672">
        <f>ROUND(AR9,0)</f>
        <v>0</v>
      </c>
      <c r="U9" s="672">
        <f>ROUND(AS9,0)</f>
        <v>0</v>
      </c>
      <c r="V9" s="672">
        <f>ROUND(AT9,0)</f>
        <v>0</v>
      </c>
      <c r="W9" s="672">
        <f>ROUND(AU9,0)</f>
        <v>0</v>
      </c>
      <c r="X9" s="672">
        <f>ROUND(AV9,0)</f>
        <v>0</v>
      </c>
      <c r="Y9" s="670">
        <f>SUM(C9:X9)</f>
        <v>0</v>
      </c>
      <c r="Z9" s="10">
        <f>'t1'!M9</f>
        <v>0</v>
      </c>
      <c r="AA9" s="556"/>
      <c r="AB9" s="556"/>
      <c r="AC9" s="556"/>
      <c r="AD9" s="671"/>
      <c r="AE9" s="671"/>
      <c r="AF9" s="671"/>
      <c r="AG9" s="671"/>
      <c r="AH9" s="671"/>
      <c r="AI9" s="671"/>
      <c r="AJ9" s="671"/>
      <c r="AK9" s="671"/>
      <c r="AL9" s="671"/>
      <c r="AM9" s="671"/>
      <c r="AN9" s="671"/>
      <c r="AO9" s="671"/>
      <c r="AP9" s="671"/>
      <c r="AQ9" s="671"/>
      <c r="AR9" s="671"/>
      <c r="AS9" s="671"/>
      <c r="AT9" s="671"/>
      <c r="AU9" s="671"/>
      <c r="AV9" s="671"/>
      <c r="AW9" s="670">
        <f>SUM(AA9:AV9)</f>
        <v>0</v>
      </c>
      <c r="AX9" s="10">
        <f>'t1'!AR12</f>
        <v>0</v>
      </c>
      <c r="BQ9" s="669" t="s">
        <v>260</v>
      </c>
      <c r="CA9" s="669" t="s">
        <v>260</v>
      </c>
    </row>
    <row r="10" spans="1:79" ht="12.75" customHeight="1" x14ac:dyDescent="0.2">
      <c r="A10" s="22" t="str">
        <f>'t1'!A10</f>
        <v>ALTE SPECIALIZZ. FUORI D.O.</v>
      </c>
      <c r="B10" s="393" t="str">
        <f>'t1'!B10</f>
        <v>0D0095</v>
      </c>
      <c r="C10" s="673">
        <f>ROUND(AA10,0)</f>
        <v>0</v>
      </c>
      <c r="D10" s="673">
        <f>ROUND(AB10,0)</f>
        <v>0</v>
      </c>
      <c r="E10" s="673">
        <f>ROUND(AC10,0)</f>
        <v>0</v>
      </c>
      <c r="F10" s="672">
        <f>ROUND(AD10,0)</f>
        <v>0</v>
      </c>
      <c r="G10" s="672">
        <f>ROUND(AE10,0)</f>
        <v>0</v>
      </c>
      <c r="H10" s="672">
        <f>ROUND(AF10,0)</f>
        <v>0</v>
      </c>
      <c r="I10" s="672">
        <f>ROUND(AG10,0)</f>
        <v>0</v>
      </c>
      <c r="J10" s="672">
        <f>ROUND(AH10,0)</f>
        <v>0</v>
      </c>
      <c r="K10" s="672">
        <f>ROUND(AI10,0)</f>
        <v>0</v>
      </c>
      <c r="L10" s="672">
        <f>ROUND(AJ10,0)</f>
        <v>0</v>
      </c>
      <c r="M10" s="672">
        <f>ROUND(AK10,0)</f>
        <v>0</v>
      </c>
      <c r="N10" s="672">
        <f>ROUND(AL10,0)</f>
        <v>0</v>
      </c>
      <c r="O10" s="672">
        <f>ROUND(AM10,0)</f>
        <v>0</v>
      </c>
      <c r="P10" s="672">
        <f>ROUND(AN10,0)</f>
        <v>0</v>
      </c>
      <c r="Q10" s="672">
        <f>ROUND(AO10,0)</f>
        <v>0</v>
      </c>
      <c r="R10" s="672">
        <f>ROUND(AP10,0)</f>
        <v>0</v>
      </c>
      <c r="S10" s="672">
        <f>ROUND(AQ10,0)</f>
        <v>0</v>
      </c>
      <c r="T10" s="672">
        <f>ROUND(AR10,0)</f>
        <v>0</v>
      </c>
      <c r="U10" s="672">
        <f>ROUND(AS10,0)</f>
        <v>0</v>
      </c>
      <c r="V10" s="672">
        <f>ROUND(AT10,0)</f>
        <v>0</v>
      </c>
      <c r="W10" s="672">
        <f>ROUND(AU10,0)</f>
        <v>0</v>
      </c>
      <c r="X10" s="672">
        <f>ROUND(AV10,0)</f>
        <v>0</v>
      </c>
      <c r="Y10" s="670">
        <f>SUM(C10:X10)</f>
        <v>0</v>
      </c>
      <c r="Z10" s="10">
        <f>'t1'!M10</f>
        <v>0</v>
      </c>
      <c r="AA10" s="556"/>
      <c r="AB10" s="556"/>
      <c r="AC10" s="556"/>
      <c r="AD10" s="671"/>
      <c r="AE10" s="671"/>
      <c r="AF10" s="671"/>
      <c r="AG10" s="671"/>
      <c r="AH10" s="671"/>
      <c r="AI10" s="671"/>
      <c r="AJ10" s="671"/>
      <c r="AK10" s="671"/>
      <c r="AL10" s="671"/>
      <c r="AM10" s="671"/>
      <c r="AN10" s="671"/>
      <c r="AO10" s="671"/>
      <c r="AP10" s="671"/>
      <c r="AQ10" s="671"/>
      <c r="AR10" s="671"/>
      <c r="AS10" s="671"/>
      <c r="AT10" s="671"/>
      <c r="AU10" s="671"/>
      <c r="AV10" s="671"/>
      <c r="AW10" s="670">
        <f>SUM(AA10:AV10)</f>
        <v>0</v>
      </c>
      <c r="AX10" s="10">
        <f>'t1'!AR13</f>
        <v>0</v>
      </c>
      <c r="BQ10" s="669" t="s">
        <v>260</v>
      </c>
      <c r="CA10" s="669" t="s">
        <v>260</v>
      </c>
    </row>
    <row r="11" spans="1:79" ht="12.75" customHeight="1" x14ac:dyDescent="0.2">
      <c r="A11" s="22" t="str">
        <f>'t1'!A11</f>
        <v>DIRIGENTE A TEMPO DETERMINATO FUORI D.O.</v>
      </c>
      <c r="B11" s="393" t="str">
        <f>'t1'!B11</f>
        <v>0D0098</v>
      </c>
      <c r="C11" s="673">
        <f>ROUND(AA11,0)</f>
        <v>0</v>
      </c>
      <c r="D11" s="673">
        <f>ROUND(AB11,0)</f>
        <v>0</v>
      </c>
      <c r="E11" s="673">
        <f>ROUND(AC11,0)</f>
        <v>0</v>
      </c>
      <c r="F11" s="672">
        <f>ROUND(AD11,0)</f>
        <v>0</v>
      </c>
      <c r="G11" s="672">
        <f>ROUND(AE11,0)</f>
        <v>0</v>
      </c>
      <c r="H11" s="672">
        <f>ROUND(AF11,0)</f>
        <v>0</v>
      </c>
      <c r="I11" s="672">
        <f>ROUND(AG11,0)</f>
        <v>0</v>
      </c>
      <c r="J11" s="672">
        <f>ROUND(AH11,0)</f>
        <v>0</v>
      </c>
      <c r="K11" s="672">
        <f>ROUND(AI11,0)</f>
        <v>0</v>
      </c>
      <c r="L11" s="672">
        <f>ROUND(AJ11,0)</f>
        <v>0</v>
      </c>
      <c r="M11" s="672">
        <f>ROUND(AK11,0)</f>
        <v>0</v>
      </c>
      <c r="N11" s="672">
        <f>ROUND(AL11,0)</f>
        <v>0</v>
      </c>
      <c r="O11" s="672">
        <f>ROUND(AM11,0)</f>
        <v>0</v>
      </c>
      <c r="P11" s="672">
        <f>ROUND(AN11,0)</f>
        <v>0</v>
      </c>
      <c r="Q11" s="672">
        <f>ROUND(AO11,0)</f>
        <v>0</v>
      </c>
      <c r="R11" s="672">
        <f>ROUND(AP11,0)</f>
        <v>0</v>
      </c>
      <c r="S11" s="672">
        <f>ROUND(AQ11,0)</f>
        <v>0</v>
      </c>
      <c r="T11" s="672">
        <f>ROUND(AR11,0)</f>
        <v>0</v>
      </c>
      <c r="U11" s="672">
        <f>ROUND(AS11,0)</f>
        <v>0</v>
      </c>
      <c r="V11" s="672">
        <f>ROUND(AT11,0)</f>
        <v>0</v>
      </c>
      <c r="W11" s="672">
        <f>ROUND(AU11,0)</f>
        <v>0</v>
      </c>
      <c r="X11" s="672">
        <f>ROUND(AV11,0)</f>
        <v>0</v>
      </c>
      <c r="Y11" s="670">
        <f>SUM(C11:X11)</f>
        <v>0</v>
      </c>
      <c r="Z11" s="10">
        <f>'t1'!M11</f>
        <v>0</v>
      </c>
      <c r="AA11" s="556"/>
      <c r="AB11" s="556"/>
      <c r="AC11" s="556"/>
      <c r="AD11" s="671"/>
      <c r="AE11" s="671"/>
      <c r="AF11" s="671"/>
      <c r="AG11" s="671"/>
      <c r="AH11" s="671"/>
      <c r="AI11" s="671"/>
      <c r="AJ11" s="671"/>
      <c r="AK11" s="671"/>
      <c r="AL11" s="671"/>
      <c r="AM11" s="671"/>
      <c r="AN11" s="671"/>
      <c r="AO11" s="671"/>
      <c r="AP11" s="671"/>
      <c r="AQ11" s="671"/>
      <c r="AR11" s="671"/>
      <c r="AS11" s="671"/>
      <c r="AT11" s="671"/>
      <c r="AU11" s="671"/>
      <c r="AV11" s="671"/>
      <c r="AW11" s="670">
        <f>SUM(AA11:AV11)</f>
        <v>0</v>
      </c>
      <c r="AX11" s="10">
        <f>'t1'!AR14</f>
        <v>0</v>
      </c>
      <c r="BQ11" s="669" t="s">
        <v>262</v>
      </c>
      <c r="CA11" s="669" t="s">
        <v>262</v>
      </c>
    </row>
    <row r="12" spans="1:79" ht="12.75" customHeight="1" x14ac:dyDescent="0.2">
      <c r="A12" s="22" t="str">
        <f>'t1'!A12</f>
        <v>SEGRETARIO GENERALE CCIAA</v>
      </c>
      <c r="B12" s="393" t="str">
        <f>'t1'!B12</f>
        <v>0D0104</v>
      </c>
      <c r="C12" s="673">
        <f>ROUND(AA12,0)</f>
        <v>0</v>
      </c>
      <c r="D12" s="673">
        <f>ROUND(AB12,0)</f>
        <v>0</v>
      </c>
      <c r="E12" s="673">
        <f>ROUND(AC12,0)</f>
        <v>0</v>
      </c>
      <c r="F12" s="672">
        <f>ROUND(AD12,0)</f>
        <v>0</v>
      </c>
      <c r="G12" s="672">
        <f>ROUND(AE12,0)</f>
        <v>0</v>
      </c>
      <c r="H12" s="672">
        <f>ROUND(AF12,0)</f>
        <v>0</v>
      </c>
      <c r="I12" s="672">
        <f>ROUND(AG12,0)</f>
        <v>0</v>
      </c>
      <c r="J12" s="672">
        <f>ROUND(AH12,0)</f>
        <v>0</v>
      </c>
      <c r="K12" s="672">
        <f>ROUND(AI12,0)</f>
        <v>0</v>
      </c>
      <c r="L12" s="672">
        <f>ROUND(AJ12,0)</f>
        <v>0</v>
      </c>
      <c r="M12" s="672">
        <f>ROUND(AK12,0)</f>
        <v>0</v>
      </c>
      <c r="N12" s="672">
        <f>ROUND(AL12,0)</f>
        <v>0</v>
      </c>
      <c r="O12" s="672">
        <f>ROUND(AM12,0)</f>
        <v>0</v>
      </c>
      <c r="P12" s="672">
        <f>ROUND(AN12,0)</f>
        <v>0</v>
      </c>
      <c r="Q12" s="672">
        <f>ROUND(AO12,0)</f>
        <v>0</v>
      </c>
      <c r="R12" s="672">
        <f>ROUND(AP12,0)</f>
        <v>0</v>
      </c>
      <c r="S12" s="672">
        <f>ROUND(AQ12,0)</f>
        <v>0</v>
      </c>
      <c r="T12" s="672">
        <f>ROUND(AR12,0)</f>
        <v>0</v>
      </c>
      <c r="U12" s="672">
        <f>ROUND(AS12,0)</f>
        <v>0</v>
      </c>
      <c r="V12" s="672">
        <f>ROUND(AT12,0)</f>
        <v>0</v>
      </c>
      <c r="W12" s="672">
        <f>ROUND(AU12,0)</f>
        <v>0</v>
      </c>
      <c r="X12" s="672">
        <f>ROUND(AV12,0)</f>
        <v>0</v>
      </c>
      <c r="Y12" s="670">
        <f>SUM(C12:X12)</f>
        <v>0</v>
      </c>
      <c r="Z12" s="10">
        <f>'t1'!M12</f>
        <v>0</v>
      </c>
      <c r="AA12" s="556"/>
      <c r="AB12" s="556"/>
      <c r="AC12" s="556"/>
      <c r="AD12" s="671"/>
      <c r="AE12" s="671"/>
      <c r="AF12" s="671"/>
      <c r="AG12" s="671"/>
      <c r="AH12" s="671"/>
      <c r="AI12" s="671"/>
      <c r="AJ12" s="671"/>
      <c r="AK12" s="671"/>
      <c r="AL12" s="671"/>
      <c r="AM12" s="671"/>
      <c r="AN12" s="671"/>
      <c r="AO12" s="671"/>
      <c r="AP12" s="671"/>
      <c r="AQ12" s="671"/>
      <c r="AR12" s="671"/>
      <c r="AS12" s="671"/>
      <c r="AT12" s="671"/>
      <c r="AU12" s="671"/>
      <c r="AV12" s="671"/>
      <c r="AW12" s="670">
        <f>SUM(AA12:AV12)</f>
        <v>0</v>
      </c>
      <c r="AX12" s="10">
        <f>'t1'!AR9</f>
        <v>0</v>
      </c>
      <c r="BQ12" s="669" t="s">
        <v>262</v>
      </c>
      <c r="CA12" s="669" t="s">
        <v>262</v>
      </c>
    </row>
    <row r="13" spans="1:79" ht="12.75" customHeight="1" x14ac:dyDescent="0.2">
      <c r="A13" s="22" t="str">
        <f>'t1'!A13</f>
        <v>DIRIGENTE A TEMPO INDETERMINATO</v>
      </c>
      <c r="B13" s="393" t="str">
        <f>'t1'!B13</f>
        <v>0D0164</v>
      </c>
      <c r="C13" s="673">
        <f>ROUND(AA13,0)</f>
        <v>0</v>
      </c>
      <c r="D13" s="673">
        <f>ROUND(AB13,0)</f>
        <v>0</v>
      </c>
      <c r="E13" s="673">
        <f>ROUND(AC13,0)</f>
        <v>0</v>
      </c>
      <c r="F13" s="672">
        <f>ROUND(AD13,0)</f>
        <v>0</v>
      </c>
      <c r="G13" s="672">
        <f>ROUND(AE13,0)</f>
        <v>0</v>
      </c>
      <c r="H13" s="672">
        <f>ROUND(AF13,0)</f>
        <v>0</v>
      </c>
      <c r="I13" s="672">
        <f>ROUND(AG13,0)</f>
        <v>0</v>
      </c>
      <c r="J13" s="672">
        <f>ROUND(AH13,0)</f>
        <v>0</v>
      </c>
      <c r="K13" s="672">
        <f>ROUND(AI13,0)</f>
        <v>0</v>
      </c>
      <c r="L13" s="672">
        <f>ROUND(AJ13,0)</f>
        <v>0</v>
      </c>
      <c r="M13" s="672">
        <f>ROUND(AK13,0)</f>
        <v>0</v>
      </c>
      <c r="N13" s="672">
        <f>ROUND(AL13,0)</f>
        <v>0</v>
      </c>
      <c r="O13" s="672">
        <f>ROUND(AM13,0)</f>
        <v>0</v>
      </c>
      <c r="P13" s="672">
        <f>ROUND(AN13,0)</f>
        <v>0</v>
      </c>
      <c r="Q13" s="672">
        <f>ROUND(AO13,0)</f>
        <v>0</v>
      </c>
      <c r="R13" s="672">
        <f>ROUND(AP13,0)</f>
        <v>0</v>
      </c>
      <c r="S13" s="672">
        <f>ROUND(AQ13,0)</f>
        <v>0</v>
      </c>
      <c r="T13" s="672">
        <f>ROUND(AR13,0)</f>
        <v>0</v>
      </c>
      <c r="U13" s="672">
        <f>ROUND(AS13,0)</f>
        <v>0</v>
      </c>
      <c r="V13" s="672">
        <f>ROUND(AT13,0)</f>
        <v>0</v>
      </c>
      <c r="W13" s="672">
        <f>ROUND(AU13,0)</f>
        <v>0</v>
      </c>
      <c r="X13" s="672">
        <f>ROUND(AV13,0)</f>
        <v>0</v>
      </c>
      <c r="Y13" s="670">
        <f>SUM(C13:X13)</f>
        <v>0</v>
      </c>
      <c r="Z13" s="10">
        <f>'t1'!M13</f>
        <v>0</v>
      </c>
      <c r="AA13" s="556"/>
      <c r="AB13" s="556"/>
      <c r="AC13" s="556"/>
      <c r="AD13" s="671"/>
      <c r="AE13" s="671"/>
      <c r="AF13" s="671"/>
      <c r="AG13" s="671"/>
      <c r="AH13" s="671"/>
      <c r="AI13" s="671"/>
      <c r="AJ13" s="671"/>
      <c r="AK13" s="671"/>
      <c r="AL13" s="671"/>
      <c r="AM13" s="671"/>
      <c r="AN13" s="671"/>
      <c r="AO13" s="671"/>
      <c r="AP13" s="671"/>
      <c r="AQ13" s="671"/>
      <c r="AR13" s="671"/>
      <c r="AS13" s="671"/>
      <c r="AT13" s="671"/>
      <c r="AU13" s="671"/>
      <c r="AV13" s="671"/>
      <c r="AW13" s="670">
        <f>SUM(AA13:AV13)</f>
        <v>0</v>
      </c>
      <c r="AX13" s="10">
        <f>'t1'!AR10</f>
        <v>0</v>
      </c>
      <c r="BQ13" s="669" t="s">
        <v>262</v>
      </c>
      <c r="CA13" s="669" t="s">
        <v>262</v>
      </c>
    </row>
    <row r="14" spans="1:79" ht="12.75" customHeight="1" x14ac:dyDescent="0.2">
      <c r="A14" s="22" t="str">
        <f>'t1'!A14</f>
        <v>DIRIGENTE A TEMPO DETERMINATO IN D.O.</v>
      </c>
      <c r="B14" s="393" t="str">
        <f>'t1'!B14</f>
        <v>0D0165</v>
      </c>
      <c r="C14" s="673">
        <f>ROUND(AA14,0)</f>
        <v>0</v>
      </c>
      <c r="D14" s="673">
        <f>ROUND(AB14,0)</f>
        <v>0</v>
      </c>
      <c r="E14" s="673">
        <f>ROUND(AC14,0)</f>
        <v>0</v>
      </c>
      <c r="F14" s="672">
        <f>ROUND(AD14,0)</f>
        <v>0</v>
      </c>
      <c r="G14" s="672">
        <f>ROUND(AE14,0)</f>
        <v>0</v>
      </c>
      <c r="H14" s="672">
        <f>ROUND(AF14,0)</f>
        <v>0</v>
      </c>
      <c r="I14" s="672">
        <f>ROUND(AG14,0)</f>
        <v>0</v>
      </c>
      <c r="J14" s="672">
        <f>ROUND(AH14,0)</f>
        <v>0</v>
      </c>
      <c r="K14" s="672">
        <f>ROUND(AI14,0)</f>
        <v>0</v>
      </c>
      <c r="L14" s="672">
        <f>ROUND(AJ14,0)</f>
        <v>0</v>
      </c>
      <c r="M14" s="672">
        <f>ROUND(AK14,0)</f>
        <v>0</v>
      </c>
      <c r="N14" s="672">
        <f>ROUND(AL14,0)</f>
        <v>0</v>
      </c>
      <c r="O14" s="672">
        <f>ROUND(AM14,0)</f>
        <v>0</v>
      </c>
      <c r="P14" s="672">
        <f>ROUND(AN14,0)</f>
        <v>0</v>
      </c>
      <c r="Q14" s="672">
        <f>ROUND(AO14,0)</f>
        <v>0</v>
      </c>
      <c r="R14" s="672">
        <f>ROUND(AP14,0)</f>
        <v>0</v>
      </c>
      <c r="S14" s="672">
        <f>ROUND(AQ14,0)</f>
        <v>0</v>
      </c>
      <c r="T14" s="672">
        <f>ROUND(AR14,0)</f>
        <v>0</v>
      </c>
      <c r="U14" s="672">
        <f>ROUND(AS14,0)</f>
        <v>0</v>
      </c>
      <c r="V14" s="672">
        <f>ROUND(AT14,0)</f>
        <v>0</v>
      </c>
      <c r="W14" s="672">
        <f>ROUND(AU14,0)</f>
        <v>0</v>
      </c>
      <c r="X14" s="672">
        <f>ROUND(AV14,0)</f>
        <v>0</v>
      </c>
      <c r="Y14" s="670">
        <f>SUM(C14:X14)</f>
        <v>0</v>
      </c>
      <c r="Z14" s="10">
        <f>'t1'!M14</f>
        <v>0</v>
      </c>
      <c r="AA14" s="556"/>
      <c r="AB14" s="556"/>
      <c r="AC14" s="556"/>
      <c r="AD14" s="671"/>
      <c r="AE14" s="671"/>
      <c r="AF14" s="671"/>
      <c r="AG14" s="671"/>
      <c r="AH14" s="671"/>
      <c r="AI14" s="671"/>
      <c r="AJ14" s="671"/>
      <c r="AK14" s="671"/>
      <c r="AL14" s="671"/>
      <c r="AM14" s="671"/>
      <c r="AN14" s="671"/>
      <c r="AO14" s="671"/>
      <c r="AP14" s="671"/>
      <c r="AQ14" s="671"/>
      <c r="AR14" s="671"/>
      <c r="AS14" s="671"/>
      <c r="AT14" s="671"/>
      <c r="AU14" s="671"/>
      <c r="AV14" s="671"/>
      <c r="AW14" s="670">
        <f>SUM(AA14:AV14)</f>
        <v>0</v>
      </c>
      <c r="AX14" s="10">
        <f>'t1'!AR11</f>
        <v>0</v>
      </c>
      <c r="BQ14" s="669" t="s">
        <v>262</v>
      </c>
      <c r="CA14" s="669" t="s">
        <v>262</v>
      </c>
    </row>
    <row r="15" spans="1:79" ht="12.75" customHeight="1" x14ac:dyDescent="0.2">
      <c r="A15" s="22" t="str">
        <f>'t1'!A15</f>
        <v xml:space="preserve">ALTE SPECIALIZZ. IN D.O. </v>
      </c>
      <c r="B15" s="393" t="str">
        <f>'t1'!B15</f>
        <v>0D0I95</v>
      </c>
      <c r="C15" s="673">
        <f>ROUND(AA15,0)</f>
        <v>0</v>
      </c>
      <c r="D15" s="673">
        <f>ROUND(AB15,0)</f>
        <v>0</v>
      </c>
      <c r="E15" s="673">
        <f>ROUND(AC15,0)</f>
        <v>0</v>
      </c>
      <c r="F15" s="672">
        <f>ROUND(AD15,0)</f>
        <v>0</v>
      </c>
      <c r="G15" s="672">
        <f>ROUND(AE15,0)</f>
        <v>0</v>
      </c>
      <c r="H15" s="672">
        <f>ROUND(AF15,0)</f>
        <v>0</v>
      </c>
      <c r="I15" s="672">
        <f>ROUND(AG15,0)</f>
        <v>0</v>
      </c>
      <c r="J15" s="672">
        <f>ROUND(AH15,0)</f>
        <v>0</v>
      </c>
      <c r="K15" s="672">
        <f>ROUND(AI15,0)</f>
        <v>0</v>
      </c>
      <c r="L15" s="672">
        <f>ROUND(AJ15,0)</f>
        <v>0</v>
      </c>
      <c r="M15" s="672">
        <f>ROUND(AK15,0)</f>
        <v>0</v>
      </c>
      <c r="N15" s="672">
        <f>ROUND(AL15,0)</f>
        <v>0</v>
      </c>
      <c r="O15" s="672">
        <f>ROUND(AM15,0)</f>
        <v>0</v>
      </c>
      <c r="P15" s="672">
        <f>ROUND(AN15,0)</f>
        <v>0</v>
      </c>
      <c r="Q15" s="672">
        <f>ROUND(AO15,0)</f>
        <v>0</v>
      </c>
      <c r="R15" s="672">
        <f>ROUND(AP15,0)</f>
        <v>0</v>
      </c>
      <c r="S15" s="672">
        <f>ROUND(AQ15,0)</f>
        <v>0</v>
      </c>
      <c r="T15" s="672">
        <f>ROUND(AR15,0)</f>
        <v>0</v>
      </c>
      <c r="U15" s="672">
        <f>ROUND(AS15,0)</f>
        <v>0</v>
      </c>
      <c r="V15" s="672">
        <f>ROUND(AT15,0)</f>
        <v>0</v>
      </c>
      <c r="W15" s="672">
        <f>ROUND(AU15,0)</f>
        <v>0</v>
      </c>
      <c r="X15" s="672">
        <f>ROUND(AV15,0)</f>
        <v>0</v>
      </c>
      <c r="Y15" s="670">
        <f>SUM(C15:X15)</f>
        <v>0</v>
      </c>
      <c r="Z15" s="10">
        <f>'t1'!M15</f>
        <v>0</v>
      </c>
      <c r="AA15" s="556"/>
      <c r="AB15" s="556"/>
      <c r="AC15" s="556"/>
      <c r="AD15" s="671"/>
      <c r="AE15" s="671"/>
      <c r="AF15" s="671"/>
      <c r="AG15" s="671"/>
      <c r="AH15" s="671"/>
      <c r="AI15" s="671"/>
      <c r="AJ15" s="671"/>
      <c r="AK15" s="671"/>
      <c r="AL15" s="671"/>
      <c r="AM15" s="671"/>
      <c r="AN15" s="671"/>
      <c r="AO15" s="671"/>
      <c r="AP15" s="671"/>
      <c r="AQ15" s="671"/>
      <c r="AR15" s="671"/>
      <c r="AS15" s="671"/>
      <c r="AT15" s="671"/>
      <c r="AU15" s="671"/>
      <c r="AV15" s="671"/>
      <c r="AW15" s="670">
        <f>SUM(AA15:AV15)</f>
        <v>0</v>
      </c>
      <c r="AX15" s="10">
        <f>'t1'!AR15</f>
        <v>0</v>
      </c>
      <c r="BQ15" s="669" t="s">
        <v>260</v>
      </c>
      <c r="CA15" s="669" t="s">
        <v>260</v>
      </c>
    </row>
    <row r="16" spans="1:79" ht="12.75" customHeight="1" x14ac:dyDescent="0.2">
      <c r="A16" s="22" t="str">
        <f>'t1'!A16</f>
        <v>RESPONSABILE DEI SERVIZI O DEGLI UFFICI IN D.O</v>
      </c>
      <c r="B16" s="393" t="str">
        <f>'t1'!B16</f>
        <v>0D0I96</v>
      </c>
      <c r="C16" s="673">
        <f>ROUND(AA16,0)</f>
        <v>0</v>
      </c>
      <c r="D16" s="673">
        <f>ROUND(AB16,0)</f>
        <v>0</v>
      </c>
      <c r="E16" s="673">
        <f>ROUND(AC16,0)</f>
        <v>0</v>
      </c>
      <c r="F16" s="672">
        <f>ROUND(AD16,0)</f>
        <v>0</v>
      </c>
      <c r="G16" s="672">
        <f>ROUND(AE16,0)</f>
        <v>0</v>
      </c>
      <c r="H16" s="672">
        <f>ROUND(AF16,0)</f>
        <v>0</v>
      </c>
      <c r="I16" s="672">
        <f>ROUND(AG16,0)</f>
        <v>0</v>
      </c>
      <c r="J16" s="672">
        <f>ROUND(AH16,0)</f>
        <v>0</v>
      </c>
      <c r="K16" s="672">
        <f>ROUND(AI16,0)</f>
        <v>0</v>
      </c>
      <c r="L16" s="672">
        <f>ROUND(AJ16,0)</f>
        <v>0</v>
      </c>
      <c r="M16" s="672">
        <f>ROUND(AK16,0)</f>
        <v>0</v>
      </c>
      <c r="N16" s="672">
        <f>ROUND(AL16,0)</f>
        <v>0</v>
      </c>
      <c r="O16" s="672">
        <f>ROUND(AM16,0)</f>
        <v>0</v>
      </c>
      <c r="P16" s="672">
        <f>ROUND(AN16,0)</f>
        <v>0</v>
      </c>
      <c r="Q16" s="672">
        <f>ROUND(AO16,0)</f>
        <v>0</v>
      </c>
      <c r="R16" s="672">
        <f>ROUND(AP16,0)</f>
        <v>0</v>
      </c>
      <c r="S16" s="672">
        <f>ROUND(AQ16,0)</f>
        <v>0</v>
      </c>
      <c r="T16" s="672">
        <f>ROUND(AR16,0)</f>
        <v>0</v>
      </c>
      <c r="U16" s="672">
        <f>ROUND(AS16,0)</f>
        <v>0</v>
      </c>
      <c r="V16" s="672">
        <f>ROUND(AT16,0)</f>
        <v>0</v>
      </c>
      <c r="W16" s="672">
        <f>ROUND(AU16,0)</f>
        <v>0</v>
      </c>
      <c r="X16" s="672">
        <f>ROUND(AV16,0)</f>
        <v>0</v>
      </c>
      <c r="Y16" s="670">
        <f>SUM(C16:X16)</f>
        <v>0</v>
      </c>
      <c r="Z16" s="10">
        <f>'t1'!M16</f>
        <v>0</v>
      </c>
      <c r="AA16" s="556"/>
      <c r="AB16" s="556"/>
      <c r="AC16" s="556"/>
      <c r="AD16" s="671"/>
      <c r="AE16" s="671"/>
      <c r="AF16" s="671"/>
      <c r="AG16" s="671"/>
      <c r="AH16" s="671"/>
      <c r="AI16" s="671"/>
      <c r="AJ16" s="671"/>
      <c r="AK16" s="671"/>
      <c r="AL16" s="671"/>
      <c r="AM16" s="671"/>
      <c r="AN16" s="671"/>
      <c r="AO16" s="671"/>
      <c r="AP16" s="671"/>
      <c r="AQ16" s="671"/>
      <c r="AR16" s="671"/>
      <c r="AS16" s="671"/>
      <c r="AT16" s="671"/>
      <c r="AU16" s="671"/>
      <c r="AV16" s="671"/>
      <c r="AW16" s="670">
        <f>SUM(AA16:AV16)</f>
        <v>0</v>
      </c>
      <c r="AX16" s="10">
        <f>'t1'!AR16</f>
        <v>0</v>
      </c>
      <c r="BQ16" s="669" t="s">
        <v>261</v>
      </c>
      <c r="CA16" s="669" t="s">
        <v>261</v>
      </c>
    </row>
    <row r="17" spans="1:79" ht="12.75" customHeight="1" x14ac:dyDescent="0.2">
      <c r="A17" s="22" t="str">
        <f>'t1'!A17</f>
        <v>FUNZIONARI ED ELEVATA QUALIFICAZIONE</v>
      </c>
      <c r="B17" s="393" t="str">
        <f>'t1'!B17</f>
        <v>0FZEQF</v>
      </c>
      <c r="C17" s="673">
        <f>ROUND(AA17,0)</f>
        <v>0</v>
      </c>
      <c r="D17" s="673">
        <f>ROUND(AB17,0)</f>
        <v>0</v>
      </c>
      <c r="E17" s="673">
        <f>ROUND(AC17,0)</f>
        <v>0</v>
      </c>
      <c r="F17" s="672">
        <f>ROUND(AD17,0)</f>
        <v>0</v>
      </c>
      <c r="G17" s="672">
        <f>ROUND(AE17,0)</f>
        <v>0</v>
      </c>
      <c r="H17" s="672">
        <f>ROUND(AF17,0)</f>
        <v>0</v>
      </c>
      <c r="I17" s="672">
        <f>ROUND(AG17,0)</f>
        <v>0</v>
      </c>
      <c r="J17" s="672">
        <f>ROUND(AH17,0)</f>
        <v>0</v>
      </c>
      <c r="K17" s="672">
        <f>ROUND(AI17,0)</f>
        <v>0</v>
      </c>
      <c r="L17" s="672">
        <f>ROUND(AJ17,0)</f>
        <v>0</v>
      </c>
      <c r="M17" s="672">
        <f>ROUND(AK17,0)</f>
        <v>0</v>
      </c>
      <c r="N17" s="672">
        <f>ROUND(AL17,0)</f>
        <v>0</v>
      </c>
      <c r="O17" s="672">
        <f>ROUND(AM17,0)</f>
        <v>0</v>
      </c>
      <c r="P17" s="672">
        <f>ROUND(AN17,0)</f>
        <v>0</v>
      </c>
      <c r="Q17" s="672">
        <f>ROUND(AO17,0)</f>
        <v>0</v>
      </c>
      <c r="R17" s="672">
        <f>ROUND(AP17,0)</f>
        <v>0</v>
      </c>
      <c r="S17" s="672">
        <f>ROUND(AQ17,0)</f>
        <v>0</v>
      </c>
      <c r="T17" s="672">
        <f>ROUND(AR17,0)</f>
        <v>0</v>
      </c>
      <c r="U17" s="672">
        <f>ROUND(AS17,0)</f>
        <v>0</v>
      </c>
      <c r="V17" s="672">
        <f>ROUND(AT17,0)</f>
        <v>0</v>
      </c>
      <c r="W17" s="672">
        <f>ROUND(AU17,0)</f>
        <v>0</v>
      </c>
      <c r="X17" s="672">
        <f>ROUND(AV17,0)</f>
        <v>0</v>
      </c>
      <c r="Y17" s="670">
        <f>SUM(C17:X17)</f>
        <v>0</v>
      </c>
      <c r="Z17" s="10">
        <f>'t1'!M17</f>
        <v>0</v>
      </c>
      <c r="AA17" s="556"/>
      <c r="AB17" s="556"/>
      <c r="AC17" s="556"/>
      <c r="AD17" s="671"/>
      <c r="AE17" s="671"/>
      <c r="AF17" s="671"/>
      <c r="AG17" s="671"/>
      <c r="AH17" s="671"/>
      <c r="AI17" s="671"/>
      <c r="AJ17" s="671"/>
      <c r="AK17" s="671"/>
      <c r="AL17" s="671"/>
      <c r="AM17" s="671"/>
      <c r="AN17" s="671"/>
      <c r="AO17" s="671"/>
      <c r="AP17" s="671"/>
      <c r="AQ17" s="671"/>
      <c r="AR17" s="671"/>
      <c r="AS17" s="671"/>
      <c r="AT17" s="671"/>
      <c r="AU17" s="671"/>
      <c r="AV17" s="671"/>
      <c r="AW17" s="670">
        <f>SUM(AA17:AV17)</f>
        <v>0</v>
      </c>
      <c r="AX17" s="10">
        <f>'t1'!AR17</f>
        <v>0</v>
      </c>
      <c r="BQ17" s="669" t="s">
        <v>261</v>
      </c>
      <c r="CA17" s="669" t="s">
        <v>261</v>
      </c>
    </row>
    <row r="18" spans="1:79" ht="12.75" customHeight="1" x14ac:dyDescent="0.2">
      <c r="A18" s="22" t="str">
        <f>'t1'!A18</f>
        <v>ISTRUTTORI</v>
      </c>
      <c r="B18" s="393" t="str">
        <f>'t1'!B18</f>
        <v>0IR000</v>
      </c>
      <c r="C18" s="673">
        <f>ROUND(AA18,0)</f>
        <v>0</v>
      </c>
      <c r="D18" s="673">
        <f>ROUND(AB18,0)</f>
        <v>0</v>
      </c>
      <c r="E18" s="673">
        <f>ROUND(AC18,0)</f>
        <v>0</v>
      </c>
      <c r="F18" s="672">
        <f>ROUND(AD18,0)</f>
        <v>0</v>
      </c>
      <c r="G18" s="672">
        <f>ROUND(AE18,0)</f>
        <v>0</v>
      </c>
      <c r="H18" s="672">
        <f>ROUND(AF18,0)</f>
        <v>0</v>
      </c>
      <c r="I18" s="672">
        <f>ROUND(AG18,0)</f>
        <v>0</v>
      </c>
      <c r="J18" s="672">
        <f>ROUND(AH18,0)</f>
        <v>0</v>
      </c>
      <c r="K18" s="672">
        <f>ROUND(AI18,0)</f>
        <v>0</v>
      </c>
      <c r="L18" s="672">
        <f>ROUND(AJ18,0)</f>
        <v>0</v>
      </c>
      <c r="M18" s="672">
        <f>ROUND(AK18,0)</f>
        <v>0</v>
      </c>
      <c r="N18" s="672">
        <f>ROUND(AL18,0)</f>
        <v>0</v>
      </c>
      <c r="O18" s="672">
        <f>ROUND(AM18,0)</f>
        <v>0</v>
      </c>
      <c r="P18" s="672">
        <f>ROUND(AN18,0)</f>
        <v>0</v>
      </c>
      <c r="Q18" s="672">
        <f>ROUND(AO18,0)</f>
        <v>0</v>
      </c>
      <c r="R18" s="672">
        <f>ROUND(AP18,0)</f>
        <v>0</v>
      </c>
      <c r="S18" s="672">
        <f>ROUND(AQ18,0)</f>
        <v>0</v>
      </c>
      <c r="T18" s="672">
        <f>ROUND(AR18,0)</f>
        <v>0</v>
      </c>
      <c r="U18" s="672">
        <f>ROUND(AS18,0)</f>
        <v>0</v>
      </c>
      <c r="V18" s="672">
        <f>ROUND(AT18,0)</f>
        <v>0</v>
      </c>
      <c r="W18" s="672">
        <f>ROUND(AU18,0)</f>
        <v>0</v>
      </c>
      <c r="X18" s="672">
        <f>ROUND(AV18,0)</f>
        <v>0</v>
      </c>
      <c r="Y18" s="670">
        <f>SUM(C18:X18)</f>
        <v>0</v>
      </c>
      <c r="Z18" s="10">
        <f>'t1'!M18</f>
        <v>0</v>
      </c>
      <c r="AA18" s="556"/>
      <c r="AB18" s="556"/>
      <c r="AC18" s="556"/>
      <c r="AD18" s="671"/>
      <c r="AE18" s="671"/>
      <c r="AF18" s="671"/>
      <c r="AG18" s="671"/>
      <c r="AH18" s="671"/>
      <c r="AI18" s="671"/>
      <c r="AJ18" s="671"/>
      <c r="AK18" s="671"/>
      <c r="AL18" s="671"/>
      <c r="AM18" s="671"/>
      <c r="AN18" s="671"/>
      <c r="AO18" s="671"/>
      <c r="AP18" s="671"/>
      <c r="AQ18" s="671"/>
      <c r="AR18" s="671"/>
      <c r="AS18" s="671"/>
      <c r="AT18" s="671"/>
      <c r="AU18" s="671"/>
      <c r="AV18" s="671"/>
      <c r="AW18" s="670">
        <f>SUM(AA18:AV18)</f>
        <v>0</v>
      </c>
      <c r="AX18" s="10">
        <f>'t1'!AR18</f>
        <v>0</v>
      </c>
      <c r="BQ18" s="669" t="s">
        <v>261</v>
      </c>
      <c r="CA18" s="669" t="s">
        <v>261</v>
      </c>
    </row>
    <row r="19" spans="1:79" ht="12.75" customHeight="1" x14ac:dyDescent="0.2">
      <c r="A19" s="22" t="str">
        <f>'t1'!A19</f>
        <v>OPERATORI ESPERTI</v>
      </c>
      <c r="B19" s="393" t="str">
        <f>'t1'!B19</f>
        <v>0OEESP</v>
      </c>
      <c r="C19" s="673">
        <f>ROUND(AA19,0)</f>
        <v>0</v>
      </c>
      <c r="D19" s="673">
        <f>ROUND(AB19,0)</f>
        <v>0</v>
      </c>
      <c r="E19" s="673">
        <f>ROUND(AC19,0)</f>
        <v>0</v>
      </c>
      <c r="F19" s="672">
        <f>ROUND(AD19,0)</f>
        <v>0</v>
      </c>
      <c r="G19" s="672">
        <f>ROUND(AE19,0)</f>
        <v>0</v>
      </c>
      <c r="H19" s="672">
        <f>ROUND(AF19,0)</f>
        <v>0</v>
      </c>
      <c r="I19" s="672">
        <f>ROUND(AG19,0)</f>
        <v>0</v>
      </c>
      <c r="J19" s="672">
        <f>ROUND(AH19,0)</f>
        <v>0</v>
      </c>
      <c r="K19" s="672">
        <f>ROUND(AI19,0)</f>
        <v>0</v>
      </c>
      <c r="L19" s="672">
        <f>ROUND(AJ19,0)</f>
        <v>0</v>
      </c>
      <c r="M19" s="672">
        <f>ROUND(AK19,0)</f>
        <v>0</v>
      </c>
      <c r="N19" s="672">
        <f>ROUND(AL19,0)</f>
        <v>0</v>
      </c>
      <c r="O19" s="672">
        <f>ROUND(AM19,0)</f>
        <v>0</v>
      </c>
      <c r="P19" s="672">
        <f>ROUND(AN19,0)</f>
        <v>0</v>
      </c>
      <c r="Q19" s="672">
        <f>ROUND(AO19,0)</f>
        <v>0</v>
      </c>
      <c r="R19" s="672">
        <f>ROUND(AP19,0)</f>
        <v>0</v>
      </c>
      <c r="S19" s="672">
        <f>ROUND(AQ19,0)</f>
        <v>0</v>
      </c>
      <c r="T19" s="672">
        <f>ROUND(AR19,0)</f>
        <v>0</v>
      </c>
      <c r="U19" s="672">
        <f>ROUND(AS19,0)</f>
        <v>0</v>
      </c>
      <c r="V19" s="672">
        <f>ROUND(AT19,0)</f>
        <v>0</v>
      </c>
      <c r="W19" s="672">
        <f>ROUND(AU19,0)</f>
        <v>0</v>
      </c>
      <c r="X19" s="672">
        <f>ROUND(AV19,0)</f>
        <v>0</v>
      </c>
      <c r="Y19" s="670">
        <f>SUM(C19:X19)</f>
        <v>0</v>
      </c>
      <c r="Z19" s="10">
        <f>'t1'!M19</f>
        <v>0</v>
      </c>
      <c r="AA19" s="556"/>
      <c r="AB19" s="556"/>
      <c r="AC19" s="556"/>
      <c r="AD19" s="671"/>
      <c r="AE19" s="671"/>
      <c r="AF19" s="671"/>
      <c r="AG19" s="671"/>
      <c r="AH19" s="671"/>
      <c r="AI19" s="671"/>
      <c r="AJ19" s="671"/>
      <c r="AK19" s="671"/>
      <c r="AL19" s="671"/>
      <c r="AM19" s="671"/>
      <c r="AN19" s="671"/>
      <c r="AO19" s="671"/>
      <c r="AP19" s="671"/>
      <c r="AQ19" s="671"/>
      <c r="AR19" s="671"/>
      <c r="AS19" s="671"/>
      <c r="AT19" s="671"/>
      <c r="AU19" s="671"/>
      <c r="AV19" s="671"/>
      <c r="AW19" s="670">
        <f>SUM(AA19:AV19)</f>
        <v>0</v>
      </c>
      <c r="AX19" s="10">
        <f>'t1'!AR19</f>
        <v>0</v>
      </c>
      <c r="BQ19" s="669" t="s">
        <v>261</v>
      </c>
      <c r="CA19" s="669" t="s">
        <v>261</v>
      </c>
    </row>
    <row r="20" spans="1:79" ht="12.75" customHeight="1" x14ac:dyDescent="0.2">
      <c r="A20" s="22" t="str">
        <f>'t1'!A20</f>
        <v>OPERATORI</v>
      </c>
      <c r="B20" s="393" t="str">
        <f>'t1'!B20</f>
        <v>0OP000</v>
      </c>
      <c r="C20" s="673">
        <f>ROUND(AA20,0)</f>
        <v>0</v>
      </c>
      <c r="D20" s="673">
        <f>ROUND(AB20,0)</f>
        <v>0</v>
      </c>
      <c r="E20" s="673">
        <f>ROUND(AC20,0)</f>
        <v>0</v>
      </c>
      <c r="F20" s="672">
        <f>ROUND(AD20,0)</f>
        <v>0</v>
      </c>
      <c r="G20" s="672">
        <f>ROUND(AE20,0)</f>
        <v>0</v>
      </c>
      <c r="H20" s="672">
        <f>ROUND(AF20,0)</f>
        <v>0</v>
      </c>
      <c r="I20" s="672">
        <f>ROUND(AG20,0)</f>
        <v>0</v>
      </c>
      <c r="J20" s="672">
        <f>ROUND(AH20,0)</f>
        <v>0</v>
      </c>
      <c r="K20" s="672">
        <f>ROUND(AI20,0)</f>
        <v>0</v>
      </c>
      <c r="L20" s="672">
        <f>ROUND(AJ20,0)</f>
        <v>0</v>
      </c>
      <c r="M20" s="672">
        <f>ROUND(AK20,0)</f>
        <v>0</v>
      </c>
      <c r="N20" s="672">
        <f>ROUND(AL20,0)</f>
        <v>0</v>
      </c>
      <c r="O20" s="672">
        <f>ROUND(AM20,0)</f>
        <v>0</v>
      </c>
      <c r="P20" s="672">
        <f>ROUND(AN20,0)</f>
        <v>0</v>
      </c>
      <c r="Q20" s="672">
        <f>ROUND(AO20,0)</f>
        <v>0</v>
      </c>
      <c r="R20" s="672">
        <f>ROUND(AP20,0)</f>
        <v>0</v>
      </c>
      <c r="S20" s="672">
        <f>ROUND(AQ20,0)</f>
        <v>0</v>
      </c>
      <c r="T20" s="672">
        <f>ROUND(AR20,0)</f>
        <v>0</v>
      </c>
      <c r="U20" s="672">
        <f>ROUND(AS20,0)</f>
        <v>0</v>
      </c>
      <c r="V20" s="672">
        <f>ROUND(AT20,0)</f>
        <v>0</v>
      </c>
      <c r="W20" s="672">
        <f>ROUND(AU20,0)</f>
        <v>0</v>
      </c>
      <c r="X20" s="672">
        <f>ROUND(AV20,0)</f>
        <v>0</v>
      </c>
      <c r="Y20" s="670">
        <f>SUM(C20:X20)</f>
        <v>0</v>
      </c>
      <c r="Z20" s="10">
        <f>'t1'!M20</f>
        <v>0</v>
      </c>
      <c r="AA20" s="556"/>
      <c r="AB20" s="556"/>
      <c r="AC20" s="556"/>
      <c r="AD20" s="671"/>
      <c r="AE20" s="671"/>
      <c r="AF20" s="671"/>
      <c r="AG20" s="671"/>
      <c r="AH20" s="671"/>
      <c r="AI20" s="671"/>
      <c r="AJ20" s="671"/>
      <c r="AK20" s="671"/>
      <c r="AL20" s="671"/>
      <c r="AM20" s="671"/>
      <c r="AN20" s="671"/>
      <c r="AO20" s="671"/>
      <c r="AP20" s="671"/>
      <c r="AQ20" s="671"/>
      <c r="AR20" s="671"/>
      <c r="AS20" s="671"/>
      <c r="AT20" s="671"/>
      <c r="AU20" s="671"/>
      <c r="AV20" s="671"/>
      <c r="AW20" s="670">
        <f>SUM(AA20:AV20)</f>
        <v>0</v>
      </c>
      <c r="AX20" s="10">
        <f>'t1'!AR20</f>
        <v>0</v>
      </c>
      <c r="BQ20" s="669" t="s">
        <v>261</v>
      </c>
      <c r="CA20" s="669" t="s">
        <v>261</v>
      </c>
    </row>
    <row r="21" spans="1:79" ht="12.75" customHeight="1" x14ac:dyDescent="0.2">
      <c r="A21" s="22" t="str">
        <f>'t1'!A21</f>
        <v>CONTRATTISTI</v>
      </c>
      <c r="B21" s="393" t="str">
        <f>'t1'!B21</f>
        <v>000061</v>
      </c>
      <c r="C21" s="673">
        <f>ROUND(AA21,0)</f>
        <v>0</v>
      </c>
      <c r="D21" s="673">
        <f>ROUND(AB21,0)</f>
        <v>0</v>
      </c>
      <c r="E21" s="673">
        <f>ROUND(AC21,0)</f>
        <v>0</v>
      </c>
      <c r="F21" s="672">
        <f>ROUND(AD21,0)</f>
        <v>0</v>
      </c>
      <c r="G21" s="672">
        <f>ROUND(AE21,0)</f>
        <v>0</v>
      </c>
      <c r="H21" s="672">
        <f>ROUND(AF21,0)</f>
        <v>0</v>
      </c>
      <c r="I21" s="672">
        <f>ROUND(AG21,0)</f>
        <v>0</v>
      </c>
      <c r="J21" s="672">
        <f>ROUND(AH21,0)</f>
        <v>0</v>
      </c>
      <c r="K21" s="672">
        <f>ROUND(AI21,0)</f>
        <v>0</v>
      </c>
      <c r="L21" s="672">
        <f>ROUND(AJ21,0)</f>
        <v>0</v>
      </c>
      <c r="M21" s="672">
        <f>ROUND(AK21,0)</f>
        <v>0</v>
      </c>
      <c r="N21" s="672">
        <f>ROUND(AL21,0)</f>
        <v>0</v>
      </c>
      <c r="O21" s="672">
        <f>ROUND(AM21,0)</f>
        <v>0</v>
      </c>
      <c r="P21" s="672">
        <f>ROUND(AN21,0)</f>
        <v>0</v>
      </c>
      <c r="Q21" s="672">
        <f>ROUND(AO21,0)</f>
        <v>0</v>
      </c>
      <c r="R21" s="672">
        <f>ROUND(AP21,0)</f>
        <v>0</v>
      </c>
      <c r="S21" s="672">
        <f>ROUND(AQ21,0)</f>
        <v>0</v>
      </c>
      <c r="T21" s="672">
        <f>ROUND(AR21,0)</f>
        <v>0</v>
      </c>
      <c r="U21" s="672">
        <f>ROUND(AS21,0)</f>
        <v>0</v>
      </c>
      <c r="V21" s="672">
        <f>ROUND(AT21,0)</f>
        <v>0</v>
      </c>
      <c r="W21" s="672">
        <f>ROUND(AU21,0)</f>
        <v>0</v>
      </c>
      <c r="X21" s="672">
        <f>ROUND(AV21,0)</f>
        <v>0</v>
      </c>
      <c r="Y21" s="670">
        <f>SUM(C21:X21)</f>
        <v>0</v>
      </c>
      <c r="Z21" s="10">
        <f>'t1'!M21</f>
        <v>0</v>
      </c>
      <c r="AA21" s="556"/>
      <c r="AB21" s="556"/>
      <c r="AC21" s="556"/>
      <c r="AD21" s="671"/>
      <c r="AE21" s="671"/>
      <c r="AF21" s="671"/>
      <c r="AG21" s="671"/>
      <c r="AH21" s="671"/>
      <c r="AI21" s="671"/>
      <c r="AJ21" s="671"/>
      <c r="AK21" s="671"/>
      <c r="AL21" s="671"/>
      <c r="AM21" s="671"/>
      <c r="AN21" s="671"/>
      <c r="AO21" s="671"/>
      <c r="AP21" s="671"/>
      <c r="AQ21" s="671"/>
      <c r="AR21" s="671"/>
      <c r="AS21" s="671"/>
      <c r="AT21" s="671"/>
      <c r="AU21" s="671"/>
      <c r="AV21" s="671"/>
      <c r="AW21" s="670">
        <f>SUM(AA21:AV21)</f>
        <v>0</v>
      </c>
      <c r="AX21" s="10">
        <f>'t1'!AR21</f>
        <v>0</v>
      </c>
      <c r="BQ21" s="669" t="s">
        <v>260</v>
      </c>
      <c r="CA21" s="669" t="s">
        <v>260</v>
      </c>
    </row>
    <row r="22" spans="1:79" ht="12.75" customHeight="1" thickBot="1" x14ac:dyDescent="0.25">
      <c r="A22" s="22" t="str">
        <f>'t1'!A22</f>
        <v>COLLABORATORE A T.D. ART. 90 TUEL</v>
      </c>
      <c r="B22" s="393" t="str">
        <f>'t1'!B22</f>
        <v>000096</v>
      </c>
      <c r="C22" s="673">
        <f>ROUND(AA22,0)</f>
        <v>0</v>
      </c>
      <c r="D22" s="673">
        <f>ROUND(AB22,0)</f>
        <v>0</v>
      </c>
      <c r="E22" s="673">
        <f>ROUND(AC22,0)</f>
        <v>0</v>
      </c>
      <c r="F22" s="672">
        <f>ROUND(AD22,0)</f>
        <v>0</v>
      </c>
      <c r="G22" s="672">
        <f>ROUND(AE22,0)</f>
        <v>0</v>
      </c>
      <c r="H22" s="672">
        <f>ROUND(AF22,0)</f>
        <v>0</v>
      </c>
      <c r="I22" s="672">
        <f>ROUND(AG22,0)</f>
        <v>0</v>
      </c>
      <c r="J22" s="672">
        <f>ROUND(AH22,0)</f>
        <v>0</v>
      </c>
      <c r="K22" s="672">
        <f>ROUND(AI22,0)</f>
        <v>0</v>
      </c>
      <c r="L22" s="672">
        <f>ROUND(AJ22,0)</f>
        <v>0</v>
      </c>
      <c r="M22" s="672">
        <f>ROUND(AK22,0)</f>
        <v>0</v>
      </c>
      <c r="N22" s="672">
        <f>ROUND(AL22,0)</f>
        <v>0</v>
      </c>
      <c r="O22" s="672">
        <f>ROUND(AM22,0)</f>
        <v>0</v>
      </c>
      <c r="P22" s="672">
        <f>ROUND(AN22,0)</f>
        <v>0</v>
      </c>
      <c r="Q22" s="672">
        <f>ROUND(AO22,0)</f>
        <v>0</v>
      </c>
      <c r="R22" s="672">
        <f>ROUND(AP22,0)</f>
        <v>0</v>
      </c>
      <c r="S22" s="672">
        <f>ROUND(AQ22,0)</f>
        <v>0</v>
      </c>
      <c r="T22" s="672">
        <f>ROUND(AR22,0)</f>
        <v>0</v>
      </c>
      <c r="U22" s="672">
        <f>ROUND(AS22,0)</f>
        <v>0</v>
      </c>
      <c r="V22" s="672">
        <f>ROUND(AT22,0)</f>
        <v>0</v>
      </c>
      <c r="W22" s="672">
        <f>ROUND(AU22,0)</f>
        <v>0</v>
      </c>
      <c r="X22" s="672">
        <f>ROUND(AV22,0)</f>
        <v>0</v>
      </c>
      <c r="Y22" s="670">
        <f>SUM(C22:X22)</f>
        <v>0</v>
      </c>
      <c r="Z22" s="10">
        <f>'t1'!M22</f>
        <v>0</v>
      </c>
      <c r="AA22" s="556"/>
      <c r="AB22" s="556"/>
      <c r="AC22" s="556"/>
      <c r="AD22" s="671"/>
      <c r="AE22" s="671"/>
      <c r="AF22" s="671"/>
      <c r="AG22" s="671"/>
      <c r="AH22" s="671"/>
      <c r="AI22" s="671"/>
      <c r="AJ22" s="671"/>
      <c r="AK22" s="671"/>
      <c r="AL22" s="671"/>
      <c r="AM22" s="671"/>
      <c r="AN22" s="671"/>
      <c r="AO22" s="671"/>
      <c r="AP22" s="671"/>
      <c r="AQ22" s="671"/>
      <c r="AR22" s="671"/>
      <c r="AS22" s="671"/>
      <c r="AT22" s="671"/>
      <c r="AU22" s="671"/>
      <c r="AV22" s="671"/>
      <c r="AW22" s="670">
        <f>SUM(AA22:AV22)</f>
        <v>0</v>
      </c>
      <c r="AX22" s="10">
        <f>'t1'!AR22</f>
        <v>0</v>
      </c>
      <c r="BQ22" s="669" t="s">
        <v>260</v>
      </c>
      <c r="CA22" s="669" t="s">
        <v>260</v>
      </c>
    </row>
    <row r="23" spans="1:79" ht="15" customHeight="1" thickTop="1" thickBot="1" x14ac:dyDescent="0.25">
      <c r="A23" s="22" t="str">
        <f>'t1'!A23</f>
        <v>TOTALE</v>
      </c>
      <c r="B23" s="645"/>
      <c r="C23" s="668">
        <f>SUM(C6:C22)</f>
        <v>0</v>
      </c>
      <c r="D23" s="668">
        <f>SUM(D6:D22)</f>
        <v>0</v>
      </c>
      <c r="E23" s="668">
        <f>SUM(E6:E22)</f>
        <v>0</v>
      </c>
      <c r="F23" s="668">
        <f>SUM(F6:F22)</f>
        <v>0</v>
      </c>
      <c r="G23" s="668">
        <f>SUM(G6:G22)</f>
        <v>0</v>
      </c>
      <c r="H23" s="668">
        <f>SUM(H6:H22)</f>
        <v>0</v>
      </c>
      <c r="I23" s="668">
        <f>SUM(I6:I22)</f>
        <v>0</v>
      </c>
      <c r="J23" s="668">
        <f>SUM(J6:J22)</f>
        <v>0</v>
      </c>
      <c r="K23" s="668">
        <f>SUM(K6:K22)</f>
        <v>0</v>
      </c>
      <c r="L23" s="668">
        <f>SUM(L6:L22)</f>
        <v>0</v>
      </c>
      <c r="M23" s="668">
        <f>SUM(M6:M22)</f>
        <v>0</v>
      </c>
      <c r="N23" s="668">
        <f>SUM(N6:N22)</f>
        <v>0</v>
      </c>
      <c r="O23" s="668">
        <f>SUM(O6:O22)</f>
        <v>0</v>
      </c>
      <c r="P23" s="668">
        <f>SUM(P6:P22)</f>
        <v>0</v>
      </c>
      <c r="Q23" s="668">
        <f>SUM(Q6:Q22)</f>
        <v>0</v>
      </c>
      <c r="R23" s="668">
        <f>SUM(R6:R22)</f>
        <v>0</v>
      </c>
      <c r="S23" s="668">
        <f>SUM(S6:S22)</f>
        <v>0</v>
      </c>
      <c r="T23" s="668">
        <f>SUM(T6:T22)</f>
        <v>0</v>
      </c>
      <c r="U23" s="668">
        <f>SUM(U6:U22)</f>
        <v>0</v>
      </c>
      <c r="V23" s="668">
        <f>SUM(V6:V22)</f>
        <v>0</v>
      </c>
      <c r="W23" s="668">
        <f>SUM(W6:W22)</f>
        <v>0</v>
      </c>
      <c r="X23" s="668">
        <f>SUM(X6:X22)</f>
        <v>0</v>
      </c>
      <c r="Y23" s="641">
        <f>SUM(Y6:Y22)</f>
        <v>0</v>
      </c>
      <c r="Z23" s="10"/>
      <c r="AA23" s="668">
        <f>SUM(AA6:AA22)</f>
        <v>0</v>
      </c>
      <c r="AB23" s="668">
        <f>SUM(AB6:AB22)</f>
        <v>0</v>
      </c>
      <c r="AC23" s="668">
        <f>SUM(AC6:AC22)</f>
        <v>0</v>
      </c>
      <c r="AD23" s="668">
        <f>SUM(AD6:AD22)</f>
        <v>0</v>
      </c>
      <c r="AE23" s="668">
        <f>SUM(AE6:AE22)</f>
        <v>0</v>
      </c>
      <c r="AF23" s="668">
        <f>SUM(AF6:AF22)</f>
        <v>0</v>
      </c>
      <c r="AG23" s="668">
        <f>SUM(AG6:AG22)</f>
        <v>0</v>
      </c>
      <c r="AH23" s="668">
        <f>SUM(AH6:AH22)</f>
        <v>0</v>
      </c>
      <c r="AI23" s="668">
        <f>SUM(AI6:AI22)</f>
        <v>0</v>
      </c>
      <c r="AJ23" s="668">
        <f>SUM(AJ6:AJ22)</f>
        <v>0</v>
      </c>
      <c r="AK23" s="668">
        <f>SUM(AK6:AK22)</f>
        <v>0</v>
      </c>
      <c r="AL23" s="668">
        <f>SUM(AL6:AL22)</f>
        <v>0</v>
      </c>
      <c r="AM23" s="668">
        <f>SUM(AM6:AM22)</f>
        <v>0</v>
      </c>
      <c r="AN23" s="668">
        <f>SUM(AN6:AN22)</f>
        <v>0</v>
      </c>
      <c r="AO23" s="668">
        <f>SUM(AO6:AO22)</f>
        <v>0</v>
      </c>
      <c r="AP23" s="668">
        <f>SUM(AP6:AP22)</f>
        <v>0</v>
      </c>
      <c r="AQ23" s="668">
        <f>SUM(AQ6:AQ22)</f>
        <v>0</v>
      </c>
      <c r="AR23" s="668">
        <f>SUM(AR6:AR22)</f>
        <v>0</v>
      </c>
      <c r="AS23" s="668">
        <f>SUM(AS6:AS22)</f>
        <v>0</v>
      </c>
      <c r="AT23" s="668">
        <f>SUM(AT6:AT22)</f>
        <v>0</v>
      </c>
      <c r="AU23" s="668">
        <f>SUM(AU6:AU22)</f>
        <v>0</v>
      </c>
      <c r="AV23" s="668">
        <f>SUM(AV6:AV22)</f>
        <v>0</v>
      </c>
      <c r="AW23" s="641">
        <f>SUM(AW6:AW22)</f>
        <v>0</v>
      </c>
      <c r="AX23" s="10"/>
    </row>
    <row r="24" spans="1:79" x14ac:dyDescent="0.2">
      <c r="A24" s="22" t="str">
        <f>'t1'!A24</f>
        <v>(a) personale a tempo indeterminato al quale viene applicato un contratto di lavoro di tipo privatistico (es.:tipografico,chimico,edile,metalmeccanico,portierato, ecc.)</v>
      </c>
      <c r="Y24" s="454"/>
      <c r="Z24" s="454"/>
      <c r="AW24" s="454"/>
      <c r="AX24" s="454"/>
      <c r="AY24" s="454"/>
      <c r="AZ24" s="454"/>
    </row>
    <row r="25" spans="1:79" x14ac:dyDescent="0.2">
      <c r="A25" s="22" t="str">
        <f>'t1'!A25</f>
        <v>(b) cfr." istruzioni generali e specifiche di comparto" e "glossario"</v>
      </c>
    </row>
    <row r="26" spans="1:79" x14ac:dyDescent="0.2">
      <c r="A26" s="410"/>
    </row>
    <row r="27" spans="1:79" x14ac:dyDescent="0.2">
      <c r="A27" s="410"/>
    </row>
  </sheetData>
  <sheetProtection algorithmName="SHA-512" hashValue="4aHkC8n7TB1YVH2GKoLNsifemBF3E45u9vESDR3Y0JpTW56eBbg//tFmX7hNaoVaKCvulrDb9iG1rGbsqAySLw==" saltValue="MkndqqvtHb+nf/Dyi3R7+g==" spinCount="100000" sheet="1" formatColumns="0" selectLockedCells="1"/>
  <conditionalFormatting sqref="A6:Y6 AA6:AW22 B7:Y22 A7:A25">
    <cfRule type="expression" dxfId="0" priority="1" stopIfTrue="1">
      <formula>$Z6&gt;0</formula>
    </cfRule>
  </conditionalFormatting>
  <dataValidations count="1">
    <dataValidation type="whole" allowBlank="1" showInputMessage="1" showErrorMessage="1" errorTitle="ERRORE NEL DATO IMMESSO" error="INSERIRE SOLO NUMERI INTERI" sqref="AA6:AV22">
      <formula1>1</formula1>
      <formula2>999999999999</formula2>
    </dataValidation>
  </dataValidations>
  <printOptions horizontalCentered="1" verticalCentered="1"/>
  <pageMargins left="0" right="0" top="0.15748031496062992" bottom="0.15748031496062992" header="0.19685039370078741" footer="0.19685039370078741"/>
  <pageSetup paperSize="9" scale="54" orientation="landscape" horizontalDpi="300" verticalDpi="4294967292"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8"/>
  <sheetViews>
    <sheetView showGridLines="0" zoomScaleNormal="100" workbookViewId="0">
      <pane ySplit="3" topLeftCell="A4" activePane="bottomLeft" state="frozen"/>
      <selection activeCell="AA6" sqref="AA6"/>
      <selection pane="bottomLeft" activeCell="AA6" sqref="AA6"/>
    </sheetView>
  </sheetViews>
  <sheetFormatPr defaultRowHeight="10.5" x14ac:dyDescent="0.15"/>
  <cols>
    <col min="1" max="1" width="87.6640625" customWidth="1"/>
    <col min="2" max="2" width="18" customWidth="1"/>
    <col min="3" max="3" width="18" hidden="1" customWidth="1"/>
    <col min="4" max="4" width="20.6640625" customWidth="1"/>
    <col min="5" max="5" width="7.6640625" customWidth="1"/>
    <col min="6" max="6" width="12.5" bestFit="1" customWidth="1"/>
    <col min="7" max="7" width="3.5" hidden="1" customWidth="1"/>
    <col min="8" max="8" width="9.1640625" customWidth="1"/>
  </cols>
  <sheetData>
    <row r="1" spans="1:14" s="1" customFormat="1" ht="43.5" customHeight="1" x14ac:dyDescent="0.2">
      <c r="A1" s="330" t="str">
        <f>'t1'!A1</f>
        <v>REGIONI ED AUTONOMIE LOCALI - anno 2025</v>
      </c>
      <c r="B1" s="330"/>
      <c r="C1" s="330"/>
      <c r="D1" s="330"/>
      <c r="H1" s="410"/>
      <c r="N1"/>
    </row>
    <row r="2" spans="1:14" ht="30" customHeight="1" thickBot="1" x14ac:dyDescent="0.25">
      <c r="A2" s="49"/>
      <c r="B2" s="731"/>
      <c r="C2" s="731"/>
      <c r="D2" s="731"/>
    </row>
    <row r="3" spans="1:14" ht="21.75" customHeight="1" thickBot="1" x14ac:dyDescent="0.2">
      <c r="A3" s="730" t="s">
        <v>371</v>
      </c>
      <c r="B3" s="729" t="s">
        <v>370</v>
      </c>
      <c r="C3" s="728"/>
      <c r="D3" s="727" t="s">
        <v>369</v>
      </c>
    </row>
    <row r="4" spans="1:14" s="719" customFormat="1" ht="23.25" customHeight="1" thickTop="1" x14ac:dyDescent="0.2">
      <c r="A4" s="714" t="s">
        <v>368</v>
      </c>
      <c r="B4" s="726" t="s">
        <v>367</v>
      </c>
      <c r="C4" s="725">
        <f>ROUND(D4,0)</f>
        <v>0</v>
      </c>
      <c r="D4" s="712"/>
    </row>
    <row r="5" spans="1:14" s="719" customFormat="1" ht="23.25" customHeight="1" x14ac:dyDescent="0.2">
      <c r="A5" s="724" t="s">
        <v>366</v>
      </c>
      <c r="B5" s="721" t="s">
        <v>365</v>
      </c>
      <c r="C5" s="705">
        <f>ROUND(D5,0)</f>
        <v>0</v>
      </c>
      <c r="D5" s="712"/>
    </row>
    <row r="6" spans="1:14" s="719" customFormat="1" ht="23.25" customHeight="1" x14ac:dyDescent="0.2">
      <c r="A6" s="724" t="s">
        <v>364</v>
      </c>
      <c r="B6" s="705" t="s">
        <v>363</v>
      </c>
      <c r="C6" s="705">
        <f>ROUND(D6,0)</f>
        <v>0</v>
      </c>
      <c r="D6" s="712"/>
    </row>
    <row r="7" spans="1:14" s="719" customFormat="1" ht="23.25" customHeight="1" x14ac:dyDescent="0.2">
      <c r="A7" s="724" t="s">
        <v>362</v>
      </c>
      <c r="B7" s="713" t="s">
        <v>361</v>
      </c>
      <c r="C7" s="705">
        <f>ROUND(D7,0)</f>
        <v>0</v>
      </c>
      <c r="D7" s="712"/>
    </row>
    <row r="8" spans="1:14" s="719" customFormat="1" ht="23.25" customHeight="1" x14ac:dyDescent="0.2">
      <c r="A8" s="723" t="s">
        <v>360</v>
      </c>
      <c r="B8" s="705" t="s">
        <v>359</v>
      </c>
      <c r="C8" s="705">
        <f>ROUND(D8,0)</f>
        <v>0</v>
      </c>
      <c r="D8" s="712"/>
    </row>
    <row r="9" spans="1:14" s="719" customFormat="1" ht="23.25" customHeight="1" x14ac:dyDescent="0.2">
      <c r="A9" s="706" t="s">
        <v>358</v>
      </c>
      <c r="B9" s="713" t="s">
        <v>357</v>
      </c>
      <c r="C9" s="705">
        <f>ROUND(D9,0)</f>
        <v>0</v>
      </c>
      <c r="D9" s="704"/>
    </row>
    <row r="10" spans="1:14" s="719" customFormat="1" ht="23.25" customHeight="1" x14ac:dyDescent="0.2">
      <c r="A10" s="722" t="s">
        <v>356</v>
      </c>
      <c r="B10" s="705" t="s">
        <v>355</v>
      </c>
      <c r="C10" s="705">
        <f>ROUND(D10,0)</f>
        <v>0</v>
      </c>
      <c r="D10" s="712"/>
    </row>
    <row r="11" spans="1:14" s="719" customFormat="1" ht="23.25" customHeight="1" x14ac:dyDescent="0.2">
      <c r="A11" s="723" t="s">
        <v>354</v>
      </c>
      <c r="B11" s="709" t="s">
        <v>353</v>
      </c>
      <c r="C11" s="705">
        <f>ROUND(D11,0)</f>
        <v>0</v>
      </c>
      <c r="D11" s="712"/>
    </row>
    <row r="12" spans="1:14" s="719" customFormat="1" ht="23.25" customHeight="1" x14ac:dyDescent="0.2">
      <c r="A12" s="723" t="s">
        <v>352</v>
      </c>
      <c r="B12" s="709" t="s">
        <v>351</v>
      </c>
      <c r="C12" s="705">
        <f>ROUND(D12,0)</f>
        <v>0</v>
      </c>
      <c r="D12" s="712"/>
    </row>
    <row r="13" spans="1:14" s="719" customFormat="1" ht="23.25" customHeight="1" x14ac:dyDescent="0.2">
      <c r="A13" s="723" t="s">
        <v>350</v>
      </c>
      <c r="B13" s="709" t="s">
        <v>349</v>
      </c>
      <c r="C13" s="705">
        <f>ROUND(D13,0)</f>
        <v>0</v>
      </c>
      <c r="D13" s="712"/>
    </row>
    <row r="14" spans="1:14" s="719" customFormat="1" ht="23.25" customHeight="1" x14ac:dyDescent="0.2">
      <c r="A14" s="723" t="s">
        <v>348</v>
      </c>
      <c r="B14" s="705" t="s">
        <v>347</v>
      </c>
      <c r="C14" s="705">
        <f>ROUND(D14,0)</f>
        <v>0</v>
      </c>
      <c r="D14" s="712"/>
    </row>
    <row r="15" spans="1:14" s="719" customFormat="1" ht="23.25" customHeight="1" x14ac:dyDescent="0.2">
      <c r="A15" s="706" t="s">
        <v>346</v>
      </c>
      <c r="B15" s="713" t="s">
        <v>345</v>
      </c>
      <c r="C15" s="705">
        <f>ROUND(D15,0)</f>
        <v>0</v>
      </c>
      <c r="D15" s="704"/>
    </row>
    <row r="16" spans="1:14" s="719" customFormat="1" ht="23.25" customHeight="1" x14ac:dyDescent="0.2">
      <c r="A16" s="722" t="s">
        <v>344</v>
      </c>
      <c r="B16" s="721" t="s">
        <v>343</v>
      </c>
      <c r="C16" s="705">
        <f>ROUND(D16,0)</f>
        <v>0</v>
      </c>
      <c r="D16" s="704"/>
    </row>
    <row r="17" spans="1:8" s="719" customFormat="1" ht="23.25" customHeight="1" x14ac:dyDescent="0.2">
      <c r="A17" s="720" t="s">
        <v>342</v>
      </c>
      <c r="B17" s="705" t="s">
        <v>341</v>
      </c>
      <c r="C17" s="705">
        <f>ROUND(D17,0)</f>
        <v>0</v>
      </c>
      <c r="D17" s="712"/>
    </row>
    <row r="18" spans="1:8" ht="23.25" customHeight="1" x14ac:dyDescent="0.2">
      <c r="A18" s="718" t="s">
        <v>340</v>
      </c>
      <c r="B18" s="709" t="s">
        <v>339</v>
      </c>
      <c r="C18" s="705">
        <f>ROUND(D18,0)</f>
        <v>0</v>
      </c>
      <c r="D18" s="704"/>
    </row>
    <row r="19" spans="1:8" ht="23.25" customHeight="1" x14ac:dyDescent="0.2">
      <c r="A19" s="714" t="s">
        <v>338</v>
      </c>
      <c r="B19" s="709" t="s">
        <v>337</v>
      </c>
      <c r="C19" s="705">
        <f>ROUND(D19,0)</f>
        <v>0</v>
      </c>
      <c r="D19" s="712"/>
    </row>
    <row r="20" spans="1:8" s="1" customFormat="1" ht="23.25" customHeight="1" x14ac:dyDescent="0.2">
      <c r="A20" s="714" t="s">
        <v>336</v>
      </c>
      <c r="B20" s="705" t="s">
        <v>335</v>
      </c>
      <c r="C20" s="705">
        <f>ROUND(D20,0)</f>
        <v>0</v>
      </c>
      <c r="D20" s="712"/>
      <c r="G20" s="410" t="s">
        <v>90</v>
      </c>
    </row>
    <row r="21" spans="1:8" ht="23.25" customHeight="1" x14ac:dyDescent="0.2">
      <c r="A21" s="714" t="s">
        <v>334</v>
      </c>
      <c r="B21" s="713" t="s">
        <v>333</v>
      </c>
      <c r="C21" s="705">
        <f>ROUND(D21,0)</f>
        <v>0</v>
      </c>
      <c r="D21" s="712"/>
      <c r="G21" s="717" t="s">
        <v>89</v>
      </c>
    </row>
    <row r="22" spans="1:8" ht="23.25" customHeight="1" x14ac:dyDescent="0.2">
      <c r="A22" s="714" t="s">
        <v>332</v>
      </c>
      <c r="B22" s="705" t="s">
        <v>331</v>
      </c>
      <c r="C22" s="705">
        <f>ROUND(D22,0)</f>
        <v>0</v>
      </c>
      <c r="D22" s="712"/>
      <c r="F22" s="716" t="s">
        <v>330</v>
      </c>
      <c r="G22" s="715">
        <v>2</v>
      </c>
    </row>
    <row r="23" spans="1:8" ht="23.25" customHeight="1" x14ac:dyDescent="0.2">
      <c r="A23" s="714" t="s">
        <v>329</v>
      </c>
      <c r="B23" s="713" t="s">
        <v>328</v>
      </c>
      <c r="C23" s="705">
        <f>ROUND(D23,0)</f>
        <v>0</v>
      </c>
      <c r="D23" s="712"/>
    </row>
    <row r="24" spans="1:8" ht="23.25" customHeight="1" x14ac:dyDescent="0.2">
      <c r="A24" s="711" t="s">
        <v>327</v>
      </c>
      <c r="B24" s="705" t="s">
        <v>326</v>
      </c>
      <c r="C24" s="705">
        <f>ROUND(D24,0)</f>
        <v>0</v>
      </c>
      <c r="D24" s="704"/>
    </row>
    <row r="25" spans="1:8" ht="23.25" customHeight="1" x14ac:dyDescent="0.2">
      <c r="A25" s="710" t="s">
        <v>325</v>
      </c>
      <c r="B25" s="709" t="s">
        <v>324</v>
      </c>
      <c r="C25" s="708">
        <f>ROUND(D25,0)</f>
        <v>0</v>
      </c>
      <c r="D25" s="707"/>
    </row>
    <row r="26" spans="1:8" ht="23.25" customHeight="1" x14ac:dyDescent="0.2">
      <c r="A26" s="710" t="s">
        <v>323</v>
      </c>
      <c r="B26" s="709" t="s">
        <v>322</v>
      </c>
      <c r="C26" s="708">
        <f>ROUND(D26,0)</f>
        <v>0</v>
      </c>
      <c r="D26" s="707"/>
    </row>
    <row r="27" spans="1:8" ht="23.25" customHeight="1" x14ac:dyDescent="0.2">
      <c r="A27" s="710" t="s">
        <v>321</v>
      </c>
      <c r="B27" s="709" t="s">
        <v>320</v>
      </c>
      <c r="C27" s="708">
        <f>ROUND(D27,0)</f>
        <v>0</v>
      </c>
      <c r="D27" s="707"/>
    </row>
    <row r="28" spans="1:8" ht="23.25" customHeight="1" x14ac:dyDescent="0.2">
      <c r="A28" s="706" t="s">
        <v>319</v>
      </c>
      <c r="B28" s="705" t="s">
        <v>318</v>
      </c>
      <c r="C28" s="705">
        <f>ROUND(D28,0)</f>
        <v>0</v>
      </c>
      <c r="D28" s="704"/>
    </row>
    <row r="29" spans="1:8" ht="23.25" customHeight="1" thickBot="1" x14ac:dyDescent="0.25">
      <c r="A29" s="703" t="s">
        <v>317</v>
      </c>
      <c r="B29" s="702" t="s">
        <v>316</v>
      </c>
      <c r="C29" s="702">
        <f>ROUND(D29,0)</f>
        <v>0</v>
      </c>
      <c r="D29" s="701"/>
    </row>
    <row r="30" spans="1:8" ht="15" customHeight="1" thickBot="1" x14ac:dyDescent="0.2">
      <c r="A30" s="700" t="str">
        <f>IF(G22=1,"ATTENZIONE è stata dichiarata IRAP commerciale. Controllare l'importo inserito!"," ")</f>
        <v xml:space="preserve"> </v>
      </c>
      <c r="B30" s="700"/>
      <c r="C30" s="700"/>
      <c r="D30" s="700"/>
    </row>
    <row r="31" spans="1:8" ht="15" customHeight="1" x14ac:dyDescent="0.15">
      <c r="A31" s="699" t="s">
        <v>315</v>
      </c>
      <c r="B31" s="698"/>
      <c r="C31" s="698"/>
      <c r="D31" s="697"/>
    </row>
    <row r="32" spans="1:8" ht="95.1" customHeight="1" thickBot="1" x14ac:dyDescent="0.2">
      <c r="A32" s="696"/>
      <c r="B32" s="695"/>
      <c r="C32" s="695"/>
      <c r="D32" s="694"/>
      <c r="E32" s="693" t="str">
        <f>IF(AND(A32="",(D25+D26)&gt;0),"ATTENZIONE!  Inserire nel campo NOTE l'elenco delle Istituzioni ed il relativo importo dei rimborsi EFFETTUATI!",IF(AND(A32&lt;&gt;"",(D25+D26)=0),"ATTENZIONE!  il campo NOTE non deve essere compilato in assenza di rimborsi",""))</f>
        <v/>
      </c>
      <c r="F32" s="692"/>
      <c r="G32" s="692"/>
      <c r="H32" s="692"/>
    </row>
    <row r="33" spans="1:8" ht="15" customHeight="1" thickBot="1" x14ac:dyDescent="0.2">
      <c r="A33" s="700" t="str">
        <f>IF(LEN(A35)&gt;1000,"IL NUMERO MASSIMO DI CARATTERI CONSENTITI NEL CAMPO NOTE SOTTOSTANTE E' DI 1000","")</f>
        <v/>
      </c>
      <c r="B33" s="700"/>
      <c r="C33" s="700"/>
      <c r="D33" s="700"/>
    </row>
    <row r="34" spans="1:8" ht="15" customHeight="1" x14ac:dyDescent="0.15">
      <c r="A34" s="699" t="s">
        <v>314</v>
      </c>
      <c r="B34" s="698"/>
      <c r="C34" s="698"/>
      <c r="D34" s="697"/>
    </row>
    <row r="35" spans="1:8" ht="95.1" customHeight="1" thickBot="1" x14ac:dyDescent="0.2">
      <c r="A35" s="696"/>
      <c r="B35" s="695"/>
      <c r="C35" s="695"/>
      <c r="D35" s="694"/>
      <c r="E35" s="693" t="str">
        <f>IF(AND(A35="",(D27+D28+D29)&gt;0),"ATTENZIONE!  Inserire nel campo NOTE l'elenco delle Istituzioni ed il relativo importo dei rimborsi RICEVUTI!",IF(AND(A35&lt;&gt;"",(D27+D28+D29)=0),"ATTENZIONE!  il campo NOTE non deve essere compilato in assenza di rimborsi",""))</f>
        <v/>
      </c>
      <c r="F35" s="692"/>
      <c r="G35" s="692"/>
      <c r="H35" s="692"/>
    </row>
    <row r="36" spans="1:8" ht="23.25" customHeight="1" x14ac:dyDescent="0.2">
      <c r="A36" s="1" t="s">
        <v>313</v>
      </c>
    </row>
    <row r="37" spans="1:8" ht="25.5" customHeight="1" x14ac:dyDescent="0.2">
      <c r="A37" s="691" t="s">
        <v>312</v>
      </c>
      <c r="B37" s="691"/>
      <c r="C37" s="691"/>
      <c r="D37" s="691"/>
    </row>
    <row r="38" spans="1:8" ht="25.5" customHeight="1" x14ac:dyDescent="0.2">
      <c r="A38" s="691" t="s">
        <v>311</v>
      </c>
      <c r="B38" s="691"/>
      <c r="C38" s="691"/>
      <c r="D38" s="691"/>
    </row>
  </sheetData>
  <sheetProtection algorithmName="SHA-512" hashValue="VnLJbAOZPDnx8YpDmnGwh5TxAg7hjuQzkYDoB2xfXpAIp5uwAvL84BKmNPL3o/O7JPn118WRAWst4Xo3MDaJog==" saltValue="mpTJPR9V/oN84vf+2BDuhg==" spinCount="100000" sheet="1" formatColumns="0" selectLockedCells="1"/>
  <mergeCells count="12">
    <mergeCell ref="A38:D38"/>
    <mergeCell ref="A1:D1"/>
    <mergeCell ref="A34:D34"/>
    <mergeCell ref="A35:D35"/>
    <mergeCell ref="A37:D37"/>
    <mergeCell ref="E32:H32"/>
    <mergeCell ref="E35:H35"/>
    <mergeCell ref="A30:D30"/>
    <mergeCell ref="A33:D33"/>
    <mergeCell ref="B2:D2"/>
    <mergeCell ref="A32:D32"/>
    <mergeCell ref="A31:D31"/>
  </mergeCells>
  <dataValidations count="4">
    <dataValidation type="whole" allowBlank="1" showInputMessage="1" showErrorMessage="1" errorTitle="ERRORE NEL DATO IMMESSO" error="INSERIRE SOLO NUMERI INTERI" sqref="D4:D24">
      <formula1>1</formula1>
      <formula2>999999999999</formula2>
    </dataValidation>
    <dataValidation type="whole" allowBlank="1" showInputMessage="1" showErrorMessage="1" errorTitle="ERRORE NEL DATO IMMESSO" error="INSERIRE SOLO NUMERI INTERI" promptTitle="ATTENZIONE" prompt="Inserire nel campo NOTE sottostante il nome delle Istituzioni che ricevono i rimborsi ed i relativi importi" sqref="D25:D26">
      <formula1>1</formula1>
      <formula2>999999999999</formula2>
    </dataValidation>
    <dataValidation type="whole" allowBlank="1" showInputMessage="1" showErrorMessage="1" errorTitle="ERRORE NEL DATO IMMESSO" error="INSERIRE SOLO NUMERI INTERI" promptTitle="ATTENZIONE" prompt="Inserire nel campo NOTE sottostante il nome delle Istituzioni da cui si ricevono i rimborsi ed i relativi importi" sqref="D27:D29">
      <formula1>1</formula1>
      <formula2>999999999999</formula2>
    </dataValidation>
    <dataValidation type="textLength" allowBlank="1" showInputMessage="1" showErrorMessage="1" errorTitle="ATTENZIONE ! ! ! " error="E' stato superato il limite di 1000 caratteri" sqref="A32:D32 A35:D35">
      <formula1>0</formula1>
      <formula2>1000</formula2>
    </dataValidation>
  </dataValidations>
  <printOptions horizontalCentered="1" verticalCentered="1"/>
  <pageMargins left="0" right="0" top="0.19685039370078741" bottom="0.15748031496062992" header="0.19685039370078741" footer="0.19685039370078741"/>
  <pageSetup paperSize="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Drop Down 1">
              <controlPr defaultSize="0" autoLine="0" autoPict="0" altText="No">
                <anchor moveWithCells="1">
                  <from>
                    <xdr:col>4</xdr:col>
                    <xdr:colOff>38100</xdr:colOff>
                    <xdr:row>21</xdr:row>
                    <xdr:rowOff>66675</xdr:rowOff>
                  </from>
                  <to>
                    <xdr:col>5</xdr:col>
                    <xdr:colOff>0</xdr:colOff>
                    <xdr:row>21</xdr:row>
                    <xdr:rowOff>257175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showGridLines="0" zoomScale="80" zoomScaleNormal="80" workbookViewId="0">
      <selection activeCell="AA6" sqref="AA6"/>
    </sheetView>
  </sheetViews>
  <sheetFormatPr defaultColWidth="9.33203125" defaultRowHeight="11.25" x14ac:dyDescent="0.2"/>
  <cols>
    <col min="1" max="1" width="65.6640625" style="732" customWidth="1"/>
    <col min="2" max="2" width="10.6640625" style="735" customWidth="1"/>
    <col min="3" max="3" width="20.6640625" style="732" customWidth="1"/>
    <col min="4" max="4" width="3.33203125" style="732" customWidth="1"/>
    <col min="5" max="5" width="65.6640625" style="732" customWidth="1"/>
    <col min="6" max="6" width="10.6640625" style="732" customWidth="1"/>
    <col min="7" max="7" width="20.6640625" style="732" customWidth="1"/>
    <col min="8" max="8" width="73.33203125" style="732" customWidth="1"/>
    <col min="9" max="13" width="9.33203125" style="732"/>
    <col min="14" max="14" width="9.1640625" style="1" customWidth="1"/>
    <col min="15" max="17" width="14.6640625" style="734" hidden="1" customWidth="1"/>
    <col min="18" max="18" width="14.6640625" style="733" hidden="1" customWidth="1"/>
    <col min="19" max="19" width="5.33203125" style="733" hidden="1" customWidth="1"/>
    <col min="20" max="22" width="14.6640625" style="734" hidden="1" customWidth="1"/>
    <col min="23" max="23" width="14.6640625" style="733" hidden="1" customWidth="1"/>
    <col min="24" max="16384" width="9.33203125" style="732"/>
  </cols>
  <sheetData>
    <row r="1" spans="1:23" ht="23.25" x14ac:dyDescent="0.2">
      <c r="A1" s="807" t="str">
        <f>'t1'!$A$1</f>
        <v>REGIONI ED AUTONOMIE LOCALI - anno 2025</v>
      </c>
      <c r="B1" s="807"/>
      <c r="C1" s="807"/>
      <c r="D1" s="807"/>
      <c r="E1" s="807"/>
      <c r="F1" s="807"/>
      <c r="G1" s="807"/>
      <c r="H1" s="806" t="s">
        <v>263</v>
      </c>
      <c r="O1" s="751"/>
      <c r="P1" s="751"/>
      <c r="Q1" s="805">
        <v>77</v>
      </c>
      <c r="R1" s="805" t="s">
        <v>426</v>
      </c>
      <c r="T1" s="751"/>
      <c r="U1" s="751"/>
    </row>
    <row r="2" spans="1:23" ht="15.6" customHeight="1" x14ac:dyDescent="0.2"/>
    <row r="3" spans="1:23" ht="44.85" customHeight="1" x14ac:dyDescent="0.2">
      <c r="A3" s="804"/>
      <c r="B3" s="803"/>
      <c r="C3" s="803"/>
      <c r="D3" s="803"/>
      <c r="E3" s="803"/>
      <c r="F3" s="803"/>
      <c r="G3" s="803"/>
      <c r="O3" s="751"/>
      <c r="P3" s="751"/>
      <c r="T3" s="751"/>
      <c r="U3" s="751"/>
    </row>
    <row r="4" spans="1:23" ht="15.6" customHeight="1" thickBot="1" x14ac:dyDescent="0.25"/>
    <row r="5" spans="1:23" ht="25.5" customHeight="1" thickBot="1" x14ac:dyDescent="0.25">
      <c r="A5" s="801" t="s">
        <v>425</v>
      </c>
      <c r="B5" s="802"/>
      <c r="C5" s="799"/>
      <c r="D5" s="740"/>
      <c r="E5" s="801" t="s">
        <v>424</v>
      </c>
      <c r="F5" s="800"/>
      <c r="G5" s="799"/>
      <c r="H5" s="776" t="s">
        <v>423</v>
      </c>
      <c r="I5" s="746"/>
      <c r="J5" s="746"/>
      <c r="K5" s="746"/>
      <c r="L5" s="746"/>
      <c r="O5" s="798"/>
      <c r="P5" s="798"/>
      <c r="T5" s="798"/>
      <c r="U5" s="798"/>
    </row>
    <row r="6" spans="1:23" ht="17.100000000000001" customHeight="1" thickBot="1" x14ac:dyDescent="0.25">
      <c r="A6" s="795" t="s">
        <v>371</v>
      </c>
      <c r="B6" s="797" t="s">
        <v>422</v>
      </c>
      <c r="C6" s="796" t="s">
        <v>421</v>
      </c>
      <c r="D6" s="740"/>
      <c r="E6" s="795" t="s">
        <v>371</v>
      </c>
      <c r="F6" s="794" t="s">
        <v>422</v>
      </c>
      <c r="G6" s="793" t="s">
        <v>421</v>
      </c>
      <c r="H6" s="792" t="s">
        <v>414</v>
      </c>
      <c r="I6" s="746"/>
      <c r="J6" s="746"/>
      <c r="K6" s="746"/>
      <c r="L6" s="746"/>
    </row>
    <row r="7" spans="1:23" ht="17.100000000000001" customHeight="1" thickBot="1" x14ac:dyDescent="0.3">
      <c r="A7" s="791" t="s">
        <v>420</v>
      </c>
      <c r="B7" s="790"/>
      <c r="C7" s="789"/>
      <c r="D7" s="740"/>
      <c r="E7" s="791" t="str">
        <f>A7</f>
        <v>Segretario comunale e provinciale (bilancio)</v>
      </c>
      <c r="F7" s="790"/>
      <c r="G7" s="789"/>
      <c r="H7" s="788" t="s">
        <v>419</v>
      </c>
      <c r="I7" s="787"/>
      <c r="O7" s="786" t="s">
        <v>418</v>
      </c>
      <c r="P7" s="785"/>
      <c r="Q7" s="784"/>
      <c r="R7" s="784"/>
      <c r="S7" s="779"/>
      <c r="T7" s="786" t="s">
        <v>417</v>
      </c>
      <c r="U7" s="785"/>
      <c r="V7" s="784"/>
      <c r="W7" s="784"/>
    </row>
    <row r="8" spans="1:23" ht="17.100000000000001" customHeight="1" thickBot="1" x14ac:dyDescent="0.25">
      <c r="A8" s="783" t="s">
        <v>416</v>
      </c>
      <c r="B8" s="782"/>
      <c r="C8" s="781"/>
      <c r="D8" s="740"/>
      <c r="E8" s="783" t="s">
        <v>415</v>
      </c>
      <c r="F8" s="782"/>
      <c r="G8" s="781"/>
      <c r="H8" s="780" t="s">
        <v>414</v>
      </c>
      <c r="O8" s="778" t="s">
        <v>413</v>
      </c>
      <c r="P8" s="778" t="s">
        <v>412</v>
      </c>
      <c r="Q8" s="778" t="s">
        <v>411</v>
      </c>
      <c r="R8" s="778" t="s">
        <v>410</v>
      </c>
      <c r="S8" s="779"/>
      <c r="T8" s="778" t="s">
        <v>413</v>
      </c>
      <c r="U8" s="778" t="s">
        <v>412</v>
      </c>
      <c r="V8" s="778" t="s">
        <v>411</v>
      </c>
      <c r="W8" s="778" t="s">
        <v>410</v>
      </c>
    </row>
    <row r="9" spans="1:23" ht="17.100000000000001" customHeight="1" thickBot="1" x14ac:dyDescent="0.25">
      <c r="A9" s="759" t="s">
        <v>409</v>
      </c>
      <c r="B9" s="758" t="s">
        <v>408</v>
      </c>
      <c r="C9" s="777"/>
      <c r="D9" s="740"/>
      <c r="E9" s="759" t="s">
        <v>407</v>
      </c>
      <c r="F9" s="769" t="s">
        <v>406</v>
      </c>
      <c r="G9" s="777"/>
      <c r="H9" s="776" t="s">
        <v>405</v>
      </c>
      <c r="J9" s="746"/>
      <c r="K9" s="746"/>
      <c r="L9" s="746"/>
      <c r="O9" s="751">
        <v>77</v>
      </c>
      <c r="P9" s="751">
        <v>2</v>
      </c>
      <c r="Q9" s="734" t="str">
        <f>B9</f>
        <v>F18J</v>
      </c>
      <c r="R9" s="750">
        <f>ROUND(C9,0)</f>
        <v>0</v>
      </c>
      <c r="S9" s="751" t="str">
        <f>VLOOKUP(O9,Q:R,2,FALSE)</f>
        <v>NO</v>
      </c>
      <c r="T9" s="751">
        <v>77</v>
      </c>
      <c r="U9" s="751">
        <v>61</v>
      </c>
      <c r="V9" s="756" t="str">
        <f>F9</f>
        <v>U448</v>
      </c>
      <c r="W9" s="750">
        <f>ROUND(G9,0)</f>
        <v>0</v>
      </c>
    </row>
    <row r="10" spans="1:23" ht="17.100000000000001" customHeight="1" x14ac:dyDescent="0.2">
      <c r="A10" s="772" t="s">
        <v>404</v>
      </c>
      <c r="B10" s="775" t="s">
        <v>403</v>
      </c>
      <c r="C10" s="774"/>
      <c r="D10" s="740"/>
      <c r="E10" s="759" t="s">
        <v>402</v>
      </c>
      <c r="F10" s="769" t="s">
        <v>401</v>
      </c>
      <c r="G10" s="768"/>
      <c r="H10" s="773" t="str">
        <f>IF(SUMIF($O:$O,$Q$1,$R:$R)-SUMIF($T:$T,$Q$1,$W:$W)&lt;0,"Attenzione, nelle seguenti sezioni le destinazioni risultano superiori alle relative risorse e generano pertanto squadratura 8: "&amp;CHAR(10)&amp;$A$7,"OK")</f>
        <v>OK</v>
      </c>
      <c r="J10" s="746"/>
      <c r="K10" s="746"/>
      <c r="L10" s="746"/>
      <c r="O10" s="751">
        <v>77</v>
      </c>
      <c r="P10" s="751">
        <v>2</v>
      </c>
      <c r="Q10" s="734" t="str">
        <f>B10</f>
        <v>F24K</v>
      </c>
      <c r="R10" s="750">
        <f>ROUND(C10,0)</f>
        <v>0</v>
      </c>
      <c r="S10" s="751" t="str">
        <f>VLOOKUP(O10,Q:R,2,FALSE)</f>
        <v>NO</v>
      </c>
      <c r="T10" s="751">
        <v>77</v>
      </c>
      <c r="U10" s="751">
        <v>61</v>
      </c>
      <c r="V10" s="756" t="str">
        <f>F10</f>
        <v>U07Z</v>
      </c>
      <c r="W10" s="750">
        <f>ROUND(G10,0)</f>
        <v>0</v>
      </c>
    </row>
    <row r="11" spans="1:23" ht="17.100000000000001" customHeight="1" x14ac:dyDescent="0.2">
      <c r="A11" s="772" t="s">
        <v>400</v>
      </c>
      <c r="B11" s="771" t="s">
        <v>399</v>
      </c>
      <c r="C11" s="763"/>
      <c r="D11" s="740"/>
      <c r="E11" s="759" t="s">
        <v>398</v>
      </c>
      <c r="F11" s="769" t="s">
        <v>397</v>
      </c>
      <c r="G11" s="768"/>
      <c r="H11" s="760"/>
      <c r="J11" s="746"/>
      <c r="K11" s="746"/>
      <c r="L11" s="746"/>
      <c r="O11" s="751">
        <v>77</v>
      </c>
      <c r="P11" s="751">
        <v>2</v>
      </c>
      <c r="Q11" s="734" t="str">
        <f>B11</f>
        <v>F33T</v>
      </c>
      <c r="R11" s="750">
        <f>ROUND(C11,0)</f>
        <v>0</v>
      </c>
      <c r="S11" s="751" t="str">
        <f>VLOOKUP(O11,Q:R,2,FALSE)</f>
        <v>NO</v>
      </c>
      <c r="T11" s="751">
        <v>77</v>
      </c>
      <c r="U11" s="751">
        <v>61</v>
      </c>
      <c r="V11" s="756" t="str">
        <f>F11</f>
        <v>U449</v>
      </c>
      <c r="W11" s="750">
        <f>ROUND(G11,0)</f>
        <v>0</v>
      </c>
    </row>
    <row r="12" spans="1:23" ht="17.100000000000001" customHeight="1" x14ac:dyDescent="0.2">
      <c r="A12" s="759" t="s">
        <v>396</v>
      </c>
      <c r="B12" s="770" t="s">
        <v>395</v>
      </c>
      <c r="C12" s="763"/>
      <c r="D12" s="740"/>
      <c r="E12" s="759" t="s">
        <v>394</v>
      </c>
      <c r="F12" s="769" t="s">
        <v>393</v>
      </c>
      <c r="G12" s="768"/>
      <c r="H12" s="760"/>
      <c r="J12" s="746"/>
      <c r="K12" s="746"/>
      <c r="L12" s="746"/>
      <c r="O12" s="751">
        <v>77</v>
      </c>
      <c r="P12" s="751">
        <v>2</v>
      </c>
      <c r="Q12" s="734" t="str">
        <f>B12</f>
        <v>F24T</v>
      </c>
      <c r="R12" s="750">
        <f>ROUND(C12,0)</f>
        <v>0</v>
      </c>
      <c r="S12" s="751" t="str">
        <f>VLOOKUP(O12,Q:R,2,FALSE)</f>
        <v>NO</v>
      </c>
      <c r="T12" s="751">
        <v>77</v>
      </c>
      <c r="U12" s="751">
        <v>61</v>
      </c>
      <c r="V12" s="756" t="str">
        <f>F12</f>
        <v>U22I</v>
      </c>
      <c r="W12" s="750">
        <f>ROUND(G12,0)</f>
        <v>0</v>
      </c>
    </row>
    <row r="13" spans="1:23" ht="17.100000000000001" customHeight="1" thickBot="1" x14ac:dyDescent="0.25">
      <c r="A13" s="759" t="s">
        <v>392</v>
      </c>
      <c r="B13" s="764" t="s">
        <v>391</v>
      </c>
      <c r="C13" s="763"/>
      <c r="D13" s="740"/>
      <c r="E13" s="767" t="s">
        <v>390</v>
      </c>
      <c r="F13" s="766"/>
      <c r="G13" s="765">
        <f>SUM(G9:G12)</f>
        <v>0</v>
      </c>
      <c r="H13" s="760"/>
      <c r="J13" s="746"/>
      <c r="K13" s="746"/>
      <c r="L13" s="746"/>
      <c r="O13" s="751">
        <v>77</v>
      </c>
      <c r="P13" s="751">
        <v>2</v>
      </c>
      <c r="Q13" s="734" t="str">
        <f>B13</f>
        <v>F24P</v>
      </c>
      <c r="R13" s="750">
        <f>ROUND(C13,0)</f>
        <v>0</v>
      </c>
      <c r="S13" s="751" t="str">
        <f>VLOOKUP(O13,Q:R,2,FALSE)</f>
        <v>NO</v>
      </c>
      <c r="T13" s="751">
        <v>77</v>
      </c>
      <c r="U13" s="751">
        <v>61</v>
      </c>
      <c r="V13" s="756">
        <f>F13</f>
        <v>0</v>
      </c>
      <c r="W13" s="750">
        <f>ROUND(G13,0)</f>
        <v>0</v>
      </c>
    </row>
    <row r="14" spans="1:23" ht="17.100000000000001" customHeight="1" thickBot="1" x14ac:dyDescent="0.25">
      <c r="A14" s="759" t="s">
        <v>389</v>
      </c>
      <c r="B14" s="764" t="s">
        <v>388</v>
      </c>
      <c r="C14" s="763"/>
      <c r="D14" s="740"/>
      <c r="E14" s="749" t="s">
        <v>383</v>
      </c>
      <c r="F14" s="762"/>
      <c r="G14" s="761">
        <f>G13</f>
        <v>0</v>
      </c>
      <c r="H14" s="760"/>
      <c r="J14" s="746"/>
      <c r="K14" s="746"/>
      <c r="L14" s="746"/>
      <c r="O14" s="751">
        <v>77</v>
      </c>
      <c r="P14" s="751">
        <v>2</v>
      </c>
      <c r="Q14" s="734" t="str">
        <f>B14</f>
        <v>F33U</v>
      </c>
      <c r="R14" s="750">
        <f>ROUND(C14,0)</f>
        <v>0</v>
      </c>
      <c r="S14" s="751" t="str">
        <f>VLOOKUP(O14,Q:R,2,FALSE)</f>
        <v>NO</v>
      </c>
      <c r="T14" s="751" t="s">
        <v>384</v>
      </c>
      <c r="U14" s="751"/>
      <c r="V14" s="756"/>
      <c r="W14" s="750"/>
    </row>
    <row r="15" spans="1:23" ht="17.100000000000001" customHeight="1" x14ac:dyDescent="0.2">
      <c r="A15" s="759" t="s">
        <v>387</v>
      </c>
      <c r="B15" s="758" t="s">
        <v>386</v>
      </c>
      <c r="C15" s="757"/>
      <c r="D15" s="740"/>
      <c r="E15" s="744"/>
      <c r="F15" s="745"/>
      <c r="G15" s="744"/>
      <c r="H15" s="752"/>
      <c r="I15" s="746"/>
      <c r="J15" s="746"/>
      <c r="K15" s="746"/>
      <c r="L15" s="746"/>
      <c r="O15" s="751">
        <v>77</v>
      </c>
      <c r="P15" s="751">
        <v>2</v>
      </c>
      <c r="Q15" s="734" t="str">
        <f>B15</f>
        <v>F20M</v>
      </c>
      <c r="R15" s="750">
        <f>ROUND(C15,0)</f>
        <v>0</v>
      </c>
      <c r="S15" s="751" t="str">
        <f>VLOOKUP(O15,Q:R,2,FALSE)</f>
        <v>NO</v>
      </c>
      <c r="T15" s="751"/>
      <c r="U15" s="751"/>
      <c r="V15" s="756"/>
      <c r="W15" s="750"/>
    </row>
    <row r="16" spans="1:23" ht="17.25" customHeight="1" thickBot="1" x14ac:dyDescent="0.25">
      <c r="A16" s="755" t="s">
        <v>385</v>
      </c>
      <c r="B16" s="754"/>
      <c r="C16" s="753">
        <f>SUM(C9:C15)</f>
        <v>0</v>
      </c>
      <c r="D16" s="740"/>
      <c r="E16" s="744"/>
      <c r="F16" s="745"/>
      <c r="G16" s="744"/>
      <c r="H16" s="752"/>
      <c r="I16" s="746"/>
      <c r="J16" s="746"/>
      <c r="K16" s="746"/>
      <c r="L16" s="746"/>
      <c r="O16" s="751" t="s">
        <v>384</v>
      </c>
      <c r="P16" s="751"/>
      <c r="R16" s="750"/>
    </row>
    <row r="17" spans="1:12" ht="17.25" customHeight="1" thickBot="1" x14ac:dyDescent="0.25">
      <c r="A17" s="749" t="s">
        <v>383</v>
      </c>
      <c r="B17" s="748"/>
      <c r="C17" s="747">
        <f>C16</f>
        <v>0</v>
      </c>
      <c r="D17" s="740"/>
      <c r="E17" s="744"/>
      <c r="F17" s="745"/>
      <c r="G17" s="744"/>
      <c r="H17" s="743"/>
      <c r="I17" s="746"/>
      <c r="J17" s="746"/>
      <c r="K17" s="746"/>
      <c r="L17" s="746"/>
    </row>
    <row r="18" spans="1:12" ht="17.25" customHeight="1" thickBot="1" x14ac:dyDescent="0.25">
      <c r="A18" s="744"/>
      <c r="B18" s="745"/>
      <c r="C18" s="744"/>
      <c r="D18" s="740"/>
      <c r="E18" s="744"/>
      <c r="F18" s="745"/>
      <c r="G18" s="744"/>
      <c r="H18" s="743"/>
    </row>
    <row r="19" spans="1:12" ht="17.25" customHeight="1" thickBot="1" x14ac:dyDescent="0.25">
      <c r="A19" s="739" t="s">
        <v>382</v>
      </c>
      <c r="B19" s="742"/>
      <c r="C19" s="741">
        <f>C17</f>
        <v>0</v>
      </c>
      <c r="D19" s="740"/>
      <c r="E19" s="739" t="s">
        <v>381</v>
      </c>
      <c r="F19" s="738"/>
      <c r="G19" s="737">
        <f>G14</f>
        <v>0</v>
      </c>
      <c r="H19" s="736"/>
    </row>
    <row r="20" spans="1:12" ht="5.25" customHeight="1" x14ac:dyDescent="0.2"/>
    <row r="21" spans="1:12" ht="13.5" customHeight="1" x14ac:dyDescent="0.2">
      <c r="A21" s="732" t="s">
        <v>380</v>
      </c>
    </row>
    <row r="22" spans="1:12" ht="13.5" x14ac:dyDescent="0.2">
      <c r="A22" s="732" t="s">
        <v>379</v>
      </c>
    </row>
    <row r="23" spans="1:12" x14ac:dyDescent="0.2">
      <c r="A23" s="732" t="s">
        <v>378</v>
      </c>
    </row>
    <row r="24" spans="1:12" ht="13.5" x14ac:dyDescent="0.2">
      <c r="A24" s="732" t="s">
        <v>377</v>
      </c>
    </row>
    <row r="25" spans="1:12" x14ac:dyDescent="0.2">
      <c r="A25" s="732" t="s">
        <v>376</v>
      </c>
    </row>
    <row r="26" spans="1:12" x14ac:dyDescent="0.2">
      <c r="A26" s="732" t="s">
        <v>375</v>
      </c>
    </row>
    <row r="27" spans="1:12" ht="13.5" x14ac:dyDescent="0.2">
      <c r="A27" s="732" t="s">
        <v>374</v>
      </c>
    </row>
    <row r="28" spans="1:12" ht="13.5" x14ac:dyDescent="0.2">
      <c r="A28" s="732" t="s">
        <v>373</v>
      </c>
    </row>
    <row r="29" spans="1:12" ht="13.5" x14ac:dyDescent="0.2">
      <c r="A29" s="732" t="s">
        <v>372</v>
      </c>
    </row>
  </sheetData>
  <sheetProtection algorithmName="SHA-512" hashValue="dLWS2naW/+eVzfG7yK1TofdeC189e+A46AiHcXRbNnKUlTD5QY7lzOrCJkFqZpLGrGaMUIFKA7xAzqRKdS+HXw==" saltValue="eEFEZ/UlYR1QxkYgR3d9eA==" spinCount="100000" sheet="1" formatColumns="0" selectLockedCells="1"/>
  <mergeCells count="1">
    <mergeCell ref="H10:H19"/>
  </mergeCells>
  <dataValidations count="2">
    <dataValidation type="whole" allowBlank="1" showInputMessage="1" showErrorMessage="1" errorTitle="ERRORE NEL DATO IMMESSO" error="INSERIRE SOLO NUMERI INTERI POSITIVI" sqref="G65523:G65526 G131059:G131062 G196595:G196598 G262131:G262134 G327667:G327670 G393203:G393206 G458739:G458742 G524275:G524278 G589811:G589814 G655347:G655350 G720883:G720886 G786419:G786422 G851955:G851958 G917491:G917494 G983027:G983030 C65525 C131061 C196597 C262133 C327669 C393205 C458741 C524277 C589813 C655349 C720885 C786421 C851957 C917493 C983029 C9:C15 C65523 C131059 C196595 C262131 C327667 C393203 C458739 C524275 C589811 C655347 C720883 C786419 C851955 C917491 C983027 G9:G12">
      <formula1>0</formula1>
      <formula2>999999999999</formula2>
    </dataValidation>
    <dataValidation type="whole" allowBlank="1" showInputMessage="1" showErrorMessage="1" errorTitle="ERRORE NEL DATO IMMESSO" error="INSERIRE SOLO NUMERI INTERI" sqref="C16:C17 C65526:C65527 C131062:C131063 C196598:C196599 C262134:C262135 C327670:C327671 C393206:C393207 C458742:C458743 C524278:C524279 C589814:C589815 C655350:C655351 C720886:C720887 C786422:C786423 C851958:C851959 C917494:C917495 C983030:C983031 G65527:G65528 G131063:G131064 G196599:G196600 G262135:G262136 G327671:G327672 G393207:G393208 G458743:G458744 G524279:G524280 G589815:G589816 G655351:G655352 G720887:G720888 G786423:G786424 G851959:G851960 G917495:G917496 G983031:G983032 G13:G18">
      <formula1>-999999999999</formula1>
      <formula2>999999999999</formula2>
    </dataValidation>
  </dataValidations>
  <printOptions horizontalCentered="1"/>
  <pageMargins left="0.39370078740157483" right="0.39370078740157483" top="0.78740157480314965" bottom="0.39370078740157483" header="0.51181102362204722" footer="0.19685039370078741"/>
  <pageSetup paperSize="9" scale="61" orientation="portrait" horizontalDpi="300" vertic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
  <sheetViews>
    <sheetView showGridLines="0" zoomScaleNormal="100" workbookViewId="0">
      <selection activeCell="AA6" sqref="AA6"/>
    </sheetView>
  </sheetViews>
  <sheetFormatPr defaultColWidth="9.33203125" defaultRowHeight="11.25" x14ac:dyDescent="0.2"/>
  <cols>
    <col min="1" max="1" width="65.6640625" style="732" customWidth="1"/>
    <col min="2" max="2" width="10.6640625" style="735" customWidth="1"/>
    <col min="3" max="3" width="20.6640625" style="732" customWidth="1"/>
    <col min="4" max="4" width="3.33203125" style="732" customWidth="1"/>
    <col min="5" max="5" width="65.6640625" style="732" customWidth="1"/>
    <col min="6" max="6" width="10.6640625" style="732" customWidth="1"/>
    <col min="7" max="7" width="20.6640625" style="732" customWidth="1"/>
    <col min="8" max="8" width="73.33203125" style="732" customWidth="1"/>
    <col min="9" max="13" width="9.33203125" style="732"/>
    <col min="14" max="14" width="9.1640625" style="1" customWidth="1"/>
    <col min="15" max="17" width="14.1640625" style="734" hidden="1" customWidth="1"/>
    <col min="18" max="18" width="14.1640625" style="733" hidden="1" customWidth="1"/>
    <col min="19" max="19" width="9.33203125" style="733" hidden="1" customWidth="1"/>
    <col min="20" max="22" width="14.1640625" style="734" hidden="1" customWidth="1"/>
    <col min="23" max="23" width="14.1640625" style="733" hidden="1" customWidth="1"/>
    <col min="24" max="256" width="9.33203125" style="732"/>
    <col min="257" max="257" width="65.6640625" style="732" customWidth="1"/>
    <col min="258" max="258" width="10.6640625" style="732" customWidth="1"/>
    <col min="259" max="259" width="20.6640625" style="732" customWidth="1"/>
    <col min="260" max="260" width="3.33203125" style="732" customWidth="1"/>
    <col min="261" max="261" width="65.6640625" style="732" customWidth="1"/>
    <col min="262" max="262" width="10.6640625" style="732" customWidth="1"/>
    <col min="263" max="263" width="20.6640625" style="732" customWidth="1"/>
    <col min="264" max="264" width="73.33203125" style="732" customWidth="1"/>
    <col min="265" max="269" width="9.33203125" style="732"/>
    <col min="270" max="270" width="9.1640625" style="732" customWidth="1"/>
    <col min="271" max="274" width="14.1640625" style="732" customWidth="1"/>
    <col min="275" max="275" width="9.33203125" style="732"/>
    <col min="276" max="279" width="14.1640625" style="732" customWidth="1"/>
    <col min="280" max="512" width="9.33203125" style="732"/>
    <col min="513" max="513" width="65.6640625" style="732" customWidth="1"/>
    <col min="514" max="514" width="10.6640625" style="732" customWidth="1"/>
    <col min="515" max="515" width="20.6640625" style="732" customWidth="1"/>
    <col min="516" max="516" width="3.33203125" style="732" customWidth="1"/>
    <col min="517" max="517" width="65.6640625" style="732" customWidth="1"/>
    <col min="518" max="518" width="10.6640625" style="732" customWidth="1"/>
    <col min="519" max="519" width="20.6640625" style="732" customWidth="1"/>
    <col min="520" max="520" width="73.33203125" style="732" customWidth="1"/>
    <col min="521" max="525" width="9.33203125" style="732"/>
    <col min="526" max="526" width="9.1640625" style="732" customWidth="1"/>
    <col min="527" max="530" width="14.1640625" style="732" customWidth="1"/>
    <col min="531" max="531" width="9.33203125" style="732"/>
    <col min="532" max="535" width="14.1640625" style="732" customWidth="1"/>
    <col min="536" max="768" width="9.33203125" style="732"/>
    <col min="769" max="769" width="65.6640625" style="732" customWidth="1"/>
    <col min="770" max="770" width="10.6640625" style="732" customWidth="1"/>
    <col min="771" max="771" width="20.6640625" style="732" customWidth="1"/>
    <col min="772" max="772" width="3.33203125" style="732" customWidth="1"/>
    <col min="773" max="773" width="65.6640625" style="732" customWidth="1"/>
    <col min="774" max="774" width="10.6640625" style="732" customWidth="1"/>
    <col min="775" max="775" width="20.6640625" style="732" customWidth="1"/>
    <col min="776" max="776" width="73.33203125" style="732" customWidth="1"/>
    <col min="777" max="781" width="9.33203125" style="732"/>
    <col min="782" max="782" width="9.1640625" style="732" customWidth="1"/>
    <col min="783" max="786" width="14.1640625" style="732" customWidth="1"/>
    <col min="787" max="787" width="9.33203125" style="732"/>
    <col min="788" max="791" width="14.1640625" style="732" customWidth="1"/>
    <col min="792" max="1024" width="9.33203125" style="732"/>
    <col min="1025" max="1025" width="65.6640625" style="732" customWidth="1"/>
    <col min="1026" max="1026" width="10.6640625" style="732" customWidth="1"/>
    <col min="1027" max="1027" width="20.6640625" style="732" customWidth="1"/>
    <col min="1028" max="1028" width="3.33203125" style="732" customWidth="1"/>
    <col min="1029" max="1029" width="65.6640625" style="732" customWidth="1"/>
    <col min="1030" max="1030" width="10.6640625" style="732" customWidth="1"/>
    <col min="1031" max="1031" width="20.6640625" style="732" customWidth="1"/>
    <col min="1032" max="1032" width="73.33203125" style="732" customWidth="1"/>
    <col min="1033" max="1037" width="9.33203125" style="732"/>
    <col min="1038" max="1038" width="9.1640625" style="732" customWidth="1"/>
    <col min="1039" max="1042" width="14.1640625" style="732" customWidth="1"/>
    <col min="1043" max="1043" width="9.33203125" style="732"/>
    <col min="1044" max="1047" width="14.1640625" style="732" customWidth="1"/>
    <col min="1048" max="1280" width="9.33203125" style="732"/>
    <col min="1281" max="1281" width="65.6640625" style="732" customWidth="1"/>
    <col min="1282" max="1282" width="10.6640625" style="732" customWidth="1"/>
    <col min="1283" max="1283" width="20.6640625" style="732" customWidth="1"/>
    <col min="1284" max="1284" width="3.33203125" style="732" customWidth="1"/>
    <col min="1285" max="1285" width="65.6640625" style="732" customWidth="1"/>
    <col min="1286" max="1286" width="10.6640625" style="732" customWidth="1"/>
    <col min="1287" max="1287" width="20.6640625" style="732" customWidth="1"/>
    <col min="1288" max="1288" width="73.33203125" style="732" customWidth="1"/>
    <col min="1289" max="1293" width="9.33203125" style="732"/>
    <col min="1294" max="1294" width="9.1640625" style="732" customWidth="1"/>
    <col min="1295" max="1298" width="14.1640625" style="732" customWidth="1"/>
    <col min="1299" max="1299" width="9.33203125" style="732"/>
    <col min="1300" max="1303" width="14.1640625" style="732" customWidth="1"/>
    <col min="1304" max="1536" width="9.33203125" style="732"/>
    <col min="1537" max="1537" width="65.6640625" style="732" customWidth="1"/>
    <col min="1538" max="1538" width="10.6640625" style="732" customWidth="1"/>
    <col min="1539" max="1539" width="20.6640625" style="732" customWidth="1"/>
    <col min="1540" max="1540" width="3.33203125" style="732" customWidth="1"/>
    <col min="1541" max="1541" width="65.6640625" style="732" customWidth="1"/>
    <col min="1542" max="1542" width="10.6640625" style="732" customWidth="1"/>
    <col min="1543" max="1543" width="20.6640625" style="732" customWidth="1"/>
    <col min="1544" max="1544" width="73.33203125" style="732" customWidth="1"/>
    <col min="1545" max="1549" width="9.33203125" style="732"/>
    <col min="1550" max="1550" width="9.1640625" style="732" customWidth="1"/>
    <col min="1551" max="1554" width="14.1640625" style="732" customWidth="1"/>
    <col min="1555" max="1555" width="9.33203125" style="732"/>
    <col min="1556" max="1559" width="14.1640625" style="732" customWidth="1"/>
    <col min="1560" max="1792" width="9.33203125" style="732"/>
    <col min="1793" max="1793" width="65.6640625" style="732" customWidth="1"/>
    <col min="1794" max="1794" width="10.6640625" style="732" customWidth="1"/>
    <col min="1795" max="1795" width="20.6640625" style="732" customWidth="1"/>
    <col min="1796" max="1796" width="3.33203125" style="732" customWidth="1"/>
    <col min="1797" max="1797" width="65.6640625" style="732" customWidth="1"/>
    <col min="1798" max="1798" width="10.6640625" style="732" customWidth="1"/>
    <col min="1799" max="1799" width="20.6640625" style="732" customWidth="1"/>
    <col min="1800" max="1800" width="73.33203125" style="732" customWidth="1"/>
    <col min="1801" max="1805" width="9.33203125" style="732"/>
    <col min="1806" max="1806" width="9.1640625" style="732" customWidth="1"/>
    <col min="1807" max="1810" width="14.1640625" style="732" customWidth="1"/>
    <col min="1811" max="1811" width="9.33203125" style="732"/>
    <col min="1812" max="1815" width="14.1640625" style="732" customWidth="1"/>
    <col min="1816" max="2048" width="9.33203125" style="732"/>
    <col min="2049" max="2049" width="65.6640625" style="732" customWidth="1"/>
    <col min="2050" max="2050" width="10.6640625" style="732" customWidth="1"/>
    <col min="2051" max="2051" width="20.6640625" style="732" customWidth="1"/>
    <col min="2052" max="2052" width="3.33203125" style="732" customWidth="1"/>
    <col min="2053" max="2053" width="65.6640625" style="732" customWidth="1"/>
    <col min="2054" max="2054" width="10.6640625" style="732" customWidth="1"/>
    <col min="2055" max="2055" width="20.6640625" style="732" customWidth="1"/>
    <col min="2056" max="2056" width="73.33203125" style="732" customWidth="1"/>
    <col min="2057" max="2061" width="9.33203125" style="732"/>
    <col min="2062" max="2062" width="9.1640625" style="732" customWidth="1"/>
    <col min="2063" max="2066" width="14.1640625" style="732" customWidth="1"/>
    <col min="2067" max="2067" width="9.33203125" style="732"/>
    <col min="2068" max="2071" width="14.1640625" style="732" customWidth="1"/>
    <col min="2072" max="2304" width="9.33203125" style="732"/>
    <col min="2305" max="2305" width="65.6640625" style="732" customWidth="1"/>
    <col min="2306" max="2306" width="10.6640625" style="732" customWidth="1"/>
    <col min="2307" max="2307" width="20.6640625" style="732" customWidth="1"/>
    <col min="2308" max="2308" width="3.33203125" style="732" customWidth="1"/>
    <col min="2309" max="2309" width="65.6640625" style="732" customWidth="1"/>
    <col min="2310" max="2310" width="10.6640625" style="732" customWidth="1"/>
    <col min="2311" max="2311" width="20.6640625" style="732" customWidth="1"/>
    <col min="2312" max="2312" width="73.33203125" style="732" customWidth="1"/>
    <col min="2313" max="2317" width="9.33203125" style="732"/>
    <col min="2318" max="2318" width="9.1640625" style="732" customWidth="1"/>
    <col min="2319" max="2322" width="14.1640625" style="732" customWidth="1"/>
    <col min="2323" max="2323" width="9.33203125" style="732"/>
    <col min="2324" max="2327" width="14.1640625" style="732" customWidth="1"/>
    <col min="2328" max="2560" width="9.33203125" style="732"/>
    <col min="2561" max="2561" width="65.6640625" style="732" customWidth="1"/>
    <col min="2562" max="2562" width="10.6640625" style="732" customWidth="1"/>
    <col min="2563" max="2563" width="20.6640625" style="732" customWidth="1"/>
    <col min="2564" max="2564" width="3.33203125" style="732" customWidth="1"/>
    <col min="2565" max="2565" width="65.6640625" style="732" customWidth="1"/>
    <col min="2566" max="2566" width="10.6640625" style="732" customWidth="1"/>
    <col min="2567" max="2567" width="20.6640625" style="732" customWidth="1"/>
    <col min="2568" max="2568" width="73.33203125" style="732" customWidth="1"/>
    <col min="2569" max="2573" width="9.33203125" style="732"/>
    <col min="2574" max="2574" width="9.1640625" style="732" customWidth="1"/>
    <col min="2575" max="2578" width="14.1640625" style="732" customWidth="1"/>
    <col min="2579" max="2579" width="9.33203125" style="732"/>
    <col min="2580" max="2583" width="14.1640625" style="732" customWidth="1"/>
    <col min="2584" max="2816" width="9.33203125" style="732"/>
    <col min="2817" max="2817" width="65.6640625" style="732" customWidth="1"/>
    <col min="2818" max="2818" width="10.6640625" style="732" customWidth="1"/>
    <col min="2819" max="2819" width="20.6640625" style="732" customWidth="1"/>
    <col min="2820" max="2820" width="3.33203125" style="732" customWidth="1"/>
    <col min="2821" max="2821" width="65.6640625" style="732" customWidth="1"/>
    <col min="2822" max="2822" width="10.6640625" style="732" customWidth="1"/>
    <col min="2823" max="2823" width="20.6640625" style="732" customWidth="1"/>
    <col min="2824" max="2824" width="73.33203125" style="732" customWidth="1"/>
    <col min="2825" max="2829" width="9.33203125" style="732"/>
    <col min="2830" max="2830" width="9.1640625" style="732" customWidth="1"/>
    <col min="2831" max="2834" width="14.1640625" style="732" customWidth="1"/>
    <col min="2835" max="2835" width="9.33203125" style="732"/>
    <col min="2836" max="2839" width="14.1640625" style="732" customWidth="1"/>
    <col min="2840" max="3072" width="9.33203125" style="732"/>
    <col min="3073" max="3073" width="65.6640625" style="732" customWidth="1"/>
    <col min="3074" max="3074" width="10.6640625" style="732" customWidth="1"/>
    <col min="3075" max="3075" width="20.6640625" style="732" customWidth="1"/>
    <col min="3076" max="3076" width="3.33203125" style="732" customWidth="1"/>
    <col min="3077" max="3077" width="65.6640625" style="732" customWidth="1"/>
    <col min="3078" max="3078" width="10.6640625" style="732" customWidth="1"/>
    <col min="3079" max="3079" width="20.6640625" style="732" customWidth="1"/>
    <col min="3080" max="3080" width="73.33203125" style="732" customWidth="1"/>
    <col min="3081" max="3085" width="9.33203125" style="732"/>
    <col min="3086" max="3086" width="9.1640625" style="732" customWidth="1"/>
    <col min="3087" max="3090" width="14.1640625" style="732" customWidth="1"/>
    <col min="3091" max="3091" width="9.33203125" style="732"/>
    <col min="3092" max="3095" width="14.1640625" style="732" customWidth="1"/>
    <col min="3096" max="3328" width="9.33203125" style="732"/>
    <col min="3329" max="3329" width="65.6640625" style="732" customWidth="1"/>
    <col min="3330" max="3330" width="10.6640625" style="732" customWidth="1"/>
    <col min="3331" max="3331" width="20.6640625" style="732" customWidth="1"/>
    <col min="3332" max="3332" width="3.33203125" style="732" customWidth="1"/>
    <col min="3333" max="3333" width="65.6640625" style="732" customWidth="1"/>
    <col min="3334" max="3334" width="10.6640625" style="732" customWidth="1"/>
    <col min="3335" max="3335" width="20.6640625" style="732" customWidth="1"/>
    <col min="3336" max="3336" width="73.33203125" style="732" customWidth="1"/>
    <col min="3337" max="3341" width="9.33203125" style="732"/>
    <col min="3342" max="3342" width="9.1640625" style="732" customWidth="1"/>
    <col min="3343" max="3346" width="14.1640625" style="732" customWidth="1"/>
    <col min="3347" max="3347" width="9.33203125" style="732"/>
    <col min="3348" max="3351" width="14.1640625" style="732" customWidth="1"/>
    <col min="3352" max="3584" width="9.33203125" style="732"/>
    <col min="3585" max="3585" width="65.6640625" style="732" customWidth="1"/>
    <col min="3586" max="3586" width="10.6640625" style="732" customWidth="1"/>
    <col min="3587" max="3587" width="20.6640625" style="732" customWidth="1"/>
    <col min="3588" max="3588" width="3.33203125" style="732" customWidth="1"/>
    <col min="3589" max="3589" width="65.6640625" style="732" customWidth="1"/>
    <col min="3590" max="3590" width="10.6640625" style="732" customWidth="1"/>
    <col min="3591" max="3591" width="20.6640625" style="732" customWidth="1"/>
    <col min="3592" max="3592" width="73.33203125" style="732" customWidth="1"/>
    <col min="3593" max="3597" width="9.33203125" style="732"/>
    <col min="3598" max="3598" width="9.1640625" style="732" customWidth="1"/>
    <col min="3599" max="3602" width="14.1640625" style="732" customWidth="1"/>
    <col min="3603" max="3603" width="9.33203125" style="732"/>
    <col min="3604" max="3607" width="14.1640625" style="732" customWidth="1"/>
    <col min="3608" max="3840" width="9.33203125" style="732"/>
    <col min="3841" max="3841" width="65.6640625" style="732" customWidth="1"/>
    <col min="3842" max="3842" width="10.6640625" style="732" customWidth="1"/>
    <col min="3843" max="3843" width="20.6640625" style="732" customWidth="1"/>
    <col min="3844" max="3844" width="3.33203125" style="732" customWidth="1"/>
    <col min="3845" max="3845" width="65.6640625" style="732" customWidth="1"/>
    <col min="3846" max="3846" width="10.6640625" style="732" customWidth="1"/>
    <col min="3847" max="3847" width="20.6640625" style="732" customWidth="1"/>
    <col min="3848" max="3848" width="73.33203125" style="732" customWidth="1"/>
    <col min="3849" max="3853" width="9.33203125" style="732"/>
    <col min="3854" max="3854" width="9.1640625" style="732" customWidth="1"/>
    <col min="3855" max="3858" width="14.1640625" style="732" customWidth="1"/>
    <col min="3859" max="3859" width="9.33203125" style="732"/>
    <col min="3860" max="3863" width="14.1640625" style="732" customWidth="1"/>
    <col min="3864" max="4096" width="9.33203125" style="732"/>
    <col min="4097" max="4097" width="65.6640625" style="732" customWidth="1"/>
    <col min="4098" max="4098" width="10.6640625" style="732" customWidth="1"/>
    <col min="4099" max="4099" width="20.6640625" style="732" customWidth="1"/>
    <col min="4100" max="4100" width="3.33203125" style="732" customWidth="1"/>
    <col min="4101" max="4101" width="65.6640625" style="732" customWidth="1"/>
    <col min="4102" max="4102" width="10.6640625" style="732" customWidth="1"/>
    <col min="4103" max="4103" width="20.6640625" style="732" customWidth="1"/>
    <col min="4104" max="4104" width="73.33203125" style="732" customWidth="1"/>
    <col min="4105" max="4109" width="9.33203125" style="732"/>
    <col min="4110" max="4110" width="9.1640625" style="732" customWidth="1"/>
    <col min="4111" max="4114" width="14.1640625" style="732" customWidth="1"/>
    <col min="4115" max="4115" width="9.33203125" style="732"/>
    <col min="4116" max="4119" width="14.1640625" style="732" customWidth="1"/>
    <col min="4120" max="4352" width="9.33203125" style="732"/>
    <col min="4353" max="4353" width="65.6640625" style="732" customWidth="1"/>
    <col min="4354" max="4354" width="10.6640625" style="732" customWidth="1"/>
    <col min="4355" max="4355" width="20.6640625" style="732" customWidth="1"/>
    <col min="4356" max="4356" width="3.33203125" style="732" customWidth="1"/>
    <col min="4357" max="4357" width="65.6640625" style="732" customWidth="1"/>
    <col min="4358" max="4358" width="10.6640625" style="732" customWidth="1"/>
    <col min="4359" max="4359" width="20.6640625" style="732" customWidth="1"/>
    <col min="4360" max="4360" width="73.33203125" style="732" customWidth="1"/>
    <col min="4361" max="4365" width="9.33203125" style="732"/>
    <col min="4366" max="4366" width="9.1640625" style="732" customWidth="1"/>
    <col min="4367" max="4370" width="14.1640625" style="732" customWidth="1"/>
    <col min="4371" max="4371" width="9.33203125" style="732"/>
    <col min="4372" max="4375" width="14.1640625" style="732" customWidth="1"/>
    <col min="4376" max="4608" width="9.33203125" style="732"/>
    <col min="4609" max="4609" width="65.6640625" style="732" customWidth="1"/>
    <col min="4610" max="4610" width="10.6640625" style="732" customWidth="1"/>
    <col min="4611" max="4611" width="20.6640625" style="732" customWidth="1"/>
    <col min="4612" max="4612" width="3.33203125" style="732" customWidth="1"/>
    <col min="4613" max="4613" width="65.6640625" style="732" customWidth="1"/>
    <col min="4614" max="4614" width="10.6640625" style="732" customWidth="1"/>
    <col min="4615" max="4615" width="20.6640625" style="732" customWidth="1"/>
    <col min="4616" max="4616" width="73.33203125" style="732" customWidth="1"/>
    <col min="4617" max="4621" width="9.33203125" style="732"/>
    <col min="4622" max="4622" width="9.1640625" style="732" customWidth="1"/>
    <col min="4623" max="4626" width="14.1640625" style="732" customWidth="1"/>
    <col min="4627" max="4627" width="9.33203125" style="732"/>
    <col min="4628" max="4631" width="14.1640625" style="732" customWidth="1"/>
    <col min="4632" max="4864" width="9.33203125" style="732"/>
    <col min="4865" max="4865" width="65.6640625" style="732" customWidth="1"/>
    <col min="4866" max="4866" width="10.6640625" style="732" customWidth="1"/>
    <col min="4867" max="4867" width="20.6640625" style="732" customWidth="1"/>
    <col min="4868" max="4868" width="3.33203125" style="732" customWidth="1"/>
    <col min="4869" max="4869" width="65.6640625" style="732" customWidth="1"/>
    <col min="4870" max="4870" width="10.6640625" style="732" customWidth="1"/>
    <col min="4871" max="4871" width="20.6640625" style="732" customWidth="1"/>
    <col min="4872" max="4872" width="73.33203125" style="732" customWidth="1"/>
    <col min="4873" max="4877" width="9.33203125" style="732"/>
    <col min="4878" max="4878" width="9.1640625" style="732" customWidth="1"/>
    <col min="4879" max="4882" width="14.1640625" style="732" customWidth="1"/>
    <col min="4883" max="4883" width="9.33203125" style="732"/>
    <col min="4884" max="4887" width="14.1640625" style="732" customWidth="1"/>
    <col min="4888" max="5120" width="9.33203125" style="732"/>
    <col min="5121" max="5121" width="65.6640625" style="732" customWidth="1"/>
    <col min="5122" max="5122" width="10.6640625" style="732" customWidth="1"/>
    <col min="5123" max="5123" width="20.6640625" style="732" customWidth="1"/>
    <col min="5124" max="5124" width="3.33203125" style="732" customWidth="1"/>
    <col min="5125" max="5125" width="65.6640625" style="732" customWidth="1"/>
    <col min="5126" max="5126" width="10.6640625" style="732" customWidth="1"/>
    <col min="5127" max="5127" width="20.6640625" style="732" customWidth="1"/>
    <col min="5128" max="5128" width="73.33203125" style="732" customWidth="1"/>
    <col min="5129" max="5133" width="9.33203125" style="732"/>
    <col min="5134" max="5134" width="9.1640625" style="732" customWidth="1"/>
    <col min="5135" max="5138" width="14.1640625" style="732" customWidth="1"/>
    <col min="5139" max="5139" width="9.33203125" style="732"/>
    <col min="5140" max="5143" width="14.1640625" style="732" customWidth="1"/>
    <col min="5144" max="5376" width="9.33203125" style="732"/>
    <col min="5377" max="5377" width="65.6640625" style="732" customWidth="1"/>
    <col min="5378" max="5378" width="10.6640625" style="732" customWidth="1"/>
    <col min="5379" max="5379" width="20.6640625" style="732" customWidth="1"/>
    <col min="5380" max="5380" width="3.33203125" style="732" customWidth="1"/>
    <col min="5381" max="5381" width="65.6640625" style="732" customWidth="1"/>
    <col min="5382" max="5382" width="10.6640625" style="732" customWidth="1"/>
    <col min="5383" max="5383" width="20.6640625" style="732" customWidth="1"/>
    <col min="5384" max="5384" width="73.33203125" style="732" customWidth="1"/>
    <col min="5385" max="5389" width="9.33203125" style="732"/>
    <col min="5390" max="5390" width="9.1640625" style="732" customWidth="1"/>
    <col min="5391" max="5394" width="14.1640625" style="732" customWidth="1"/>
    <col min="5395" max="5395" width="9.33203125" style="732"/>
    <col min="5396" max="5399" width="14.1640625" style="732" customWidth="1"/>
    <col min="5400" max="5632" width="9.33203125" style="732"/>
    <col min="5633" max="5633" width="65.6640625" style="732" customWidth="1"/>
    <col min="5634" max="5634" width="10.6640625" style="732" customWidth="1"/>
    <col min="5635" max="5635" width="20.6640625" style="732" customWidth="1"/>
    <col min="5636" max="5636" width="3.33203125" style="732" customWidth="1"/>
    <col min="5637" max="5637" width="65.6640625" style="732" customWidth="1"/>
    <col min="5638" max="5638" width="10.6640625" style="732" customWidth="1"/>
    <col min="5639" max="5639" width="20.6640625" style="732" customWidth="1"/>
    <col min="5640" max="5640" width="73.33203125" style="732" customWidth="1"/>
    <col min="5641" max="5645" width="9.33203125" style="732"/>
    <col min="5646" max="5646" width="9.1640625" style="732" customWidth="1"/>
    <col min="5647" max="5650" width="14.1640625" style="732" customWidth="1"/>
    <col min="5651" max="5651" width="9.33203125" style="732"/>
    <col min="5652" max="5655" width="14.1640625" style="732" customWidth="1"/>
    <col min="5656" max="5888" width="9.33203125" style="732"/>
    <col min="5889" max="5889" width="65.6640625" style="732" customWidth="1"/>
    <col min="5890" max="5890" width="10.6640625" style="732" customWidth="1"/>
    <col min="5891" max="5891" width="20.6640625" style="732" customWidth="1"/>
    <col min="5892" max="5892" width="3.33203125" style="732" customWidth="1"/>
    <col min="5893" max="5893" width="65.6640625" style="732" customWidth="1"/>
    <col min="5894" max="5894" width="10.6640625" style="732" customWidth="1"/>
    <col min="5895" max="5895" width="20.6640625" style="732" customWidth="1"/>
    <col min="5896" max="5896" width="73.33203125" style="732" customWidth="1"/>
    <col min="5897" max="5901" width="9.33203125" style="732"/>
    <col min="5902" max="5902" width="9.1640625" style="732" customWidth="1"/>
    <col min="5903" max="5906" width="14.1640625" style="732" customWidth="1"/>
    <col min="5907" max="5907" width="9.33203125" style="732"/>
    <col min="5908" max="5911" width="14.1640625" style="732" customWidth="1"/>
    <col min="5912" max="6144" width="9.33203125" style="732"/>
    <col min="6145" max="6145" width="65.6640625" style="732" customWidth="1"/>
    <col min="6146" max="6146" width="10.6640625" style="732" customWidth="1"/>
    <col min="6147" max="6147" width="20.6640625" style="732" customWidth="1"/>
    <col min="6148" max="6148" width="3.33203125" style="732" customWidth="1"/>
    <col min="6149" max="6149" width="65.6640625" style="732" customWidth="1"/>
    <col min="6150" max="6150" width="10.6640625" style="732" customWidth="1"/>
    <col min="6151" max="6151" width="20.6640625" style="732" customWidth="1"/>
    <col min="6152" max="6152" width="73.33203125" style="732" customWidth="1"/>
    <col min="6153" max="6157" width="9.33203125" style="732"/>
    <col min="6158" max="6158" width="9.1640625" style="732" customWidth="1"/>
    <col min="6159" max="6162" width="14.1640625" style="732" customWidth="1"/>
    <col min="6163" max="6163" width="9.33203125" style="732"/>
    <col min="6164" max="6167" width="14.1640625" style="732" customWidth="1"/>
    <col min="6168" max="6400" width="9.33203125" style="732"/>
    <col min="6401" max="6401" width="65.6640625" style="732" customWidth="1"/>
    <col min="6402" max="6402" width="10.6640625" style="732" customWidth="1"/>
    <col min="6403" max="6403" width="20.6640625" style="732" customWidth="1"/>
    <col min="6404" max="6404" width="3.33203125" style="732" customWidth="1"/>
    <col min="6405" max="6405" width="65.6640625" style="732" customWidth="1"/>
    <col min="6406" max="6406" width="10.6640625" style="732" customWidth="1"/>
    <col min="6407" max="6407" width="20.6640625" style="732" customWidth="1"/>
    <col min="6408" max="6408" width="73.33203125" style="732" customWidth="1"/>
    <col min="6409" max="6413" width="9.33203125" style="732"/>
    <col min="6414" max="6414" width="9.1640625" style="732" customWidth="1"/>
    <col min="6415" max="6418" width="14.1640625" style="732" customWidth="1"/>
    <col min="6419" max="6419" width="9.33203125" style="732"/>
    <col min="6420" max="6423" width="14.1640625" style="732" customWidth="1"/>
    <col min="6424" max="6656" width="9.33203125" style="732"/>
    <col min="6657" max="6657" width="65.6640625" style="732" customWidth="1"/>
    <col min="6658" max="6658" width="10.6640625" style="732" customWidth="1"/>
    <col min="6659" max="6659" width="20.6640625" style="732" customWidth="1"/>
    <col min="6660" max="6660" width="3.33203125" style="732" customWidth="1"/>
    <col min="6661" max="6661" width="65.6640625" style="732" customWidth="1"/>
    <col min="6662" max="6662" width="10.6640625" style="732" customWidth="1"/>
    <col min="6663" max="6663" width="20.6640625" style="732" customWidth="1"/>
    <col min="6664" max="6664" width="73.33203125" style="732" customWidth="1"/>
    <col min="6665" max="6669" width="9.33203125" style="732"/>
    <col min="6670" max="6670" width="9.1640625" style="732" customWidth="1"/>
    <col min="6671" max="6674" width="14.1640625" style="732" customWidth="1"/>
    <col min="6675" max="6675" width="9.33203125" style="732"/>
    <col min="6676" max="6679" width="14.1640625" style="732" customWidth="1"/>
    <col min="6680" max="6912" width="9.33203125" style="732"/>
    <col min="6913" max="6913" width="65.6640625" style="732" customWidth="1"/>
    <col min="6914" max="6914" width="10.6640625" style="732" customWidth="1"/>
    <col min="6915" max="6915" width="20.6640625" style="732" customWidth="1"/>
    <col min="6916" max="6916" width="3.33203125" style="732" customWidth="1"/>
    <col min="6917" max="6917" width="65.6640625" style="732" customWidth="1"/>
    <col min="6918" max="6918" width="10.6640625" style="732" customWidth="1"/>
    <col min="6919" max="6919" width="20.6640625" style="732" customWidth="1"/>
    <col min="6920" max="6920" width="73.33203125" style="732" customWidth="1"/>
    <col min="6921" max="6925" width="9.33203125" style="732"/>
    <col min="6926" max="6926" width="9.1640625" style="732" customWidth="1"/>
    <col min="6927" max="6930" width="14.1640625" style="732" customWidth="1"/>
    <col min="6931" max="6931" width="9.33203125" style="732"/>
    <col min="6932" max="6935" width="14.1640625" style="732" customWidth="1"/>
    <col min="6936" max="7168" width="9.33203125" style="732"/>
    <col min="7169" max="7169" width="65.6640625" style="732" customWidth="1"/>
    <col min="7170" max="7170" width="10.6640625" style="732" customWidth="1"/>
    <col min="7171" max="7171" width="20.6640625" style="732" customWidth="1"/>
    <col min="7172" max="7172" width="3.33203125" style="732" customWidth="1"/>
    <col min="7173" max="7173" width="65.6640625" style="732" customWidth="1"/>
    <col min="7174" max="7174" width="10.6640625" style="732" customWidth="1"/>
    <col min="7175" max="7175" width="20.6640625" style="732" customWidth="1"/>
    <col min="7176" max="7176" width="73.33203125" style="732" customWidth="1"/>
    <col min="7177" max="7181" width="9.33203125" style="732"/>
    <col min="7182" max="7182" width="9.1640625" style="732" customWidth="1"/>
    <col min="7183" max="7186" width="14.1640625" style="732" customWidth="1"/>
    <col min="7187" max="7187" width="9.33203125" style="732"/>
    <col min="7188" max="7191" width="14.1640625" style="732" customWidth="1"/>
    <col min="7192" max="7424" width="9.33203125" style="732"/>
    <col min="7425" max="7425" width="65.6640625" style="732" customWidth="1"/>
    <col min="7426" max="7426" width="10.6640625" style="732" customWidth="1"/>
    <col min="7427" max="7427" width="20.6640625" style="732" customWidth="1"/>
    <col min="7428" max="7428" width="3.33203125" style="732" customWidth="1"/>
    <col min="7429" max="7429" width="65.6640625" style="732" customWidth="1"/>
    <col min="7430" max="7430" width="10.6640625" style="732" customWidth="1"/>
    <col min="7431" max="7431" width="20.6640625" style="732" customWidth="1"/>
    <col min="7432" max="7432" width="73.33203125" style="732" customWidth="1"/>
    <col min="7433" max="7437" width="9.33203125" style="732"/>
    <col min="7438" max="7438" width="9.1640625" style="732" customWidth="1"/>
    <col min="7439" max="7442" width="14.1640625" style="732" customWidth="1"/>
    <col min="7443" max="7443" width="9.33203125" style="732"/>
    <col min="7444" max="7447" width="14.1640625" style="732" customWidth="1"/>
    <col min="7448" max="7680" width="9.33203125" style="732"/>
    <col min="7681" max="7681" width="65.6640625" style="732" customWidth="1"/>
    <col min="7682" max="7682" width="10.6640625" style="732" customWidth="1"/>
    <col min="7683" max="7683" width="20.6640625" style="732" customWidth="1"/>
    <col min="7684" max="7684" width="3.33203125" style="732" customWidth="1"/>
    <col min="7685" max="7685" width="65.6640625" style="732" customWidth="1"/>
    <col min="7686" max="7686" width="10.6640625" style="732" customWidth="1"/>
    <col min="7687" max="7687" width="20.6640625" style="732" customWidth="1"/>
    <col min="7688" max="7688" width="73.33203125" style="732" customWidth="1"/>
    <col min="7689" max="7693" width="9.33203125" style="732"/>
    <col min="7694" max="7694" width="9.1640625" style="732" customWidth="1"/>
    <col min="7695" max="7698" width="14.1640625" style="732" customWidth="1"/>
    <col min="7699" max="7699" width="9.33203125" style="732"/>
    <col min="7700" max="7703" width="14.1640625" style="732" customWidth="1"/>
    <col min="7704" max="7936" width="9.33203125" style="732"/>
    <col min="7937" max="7937" width="65.6640625" style="732" customWidth="1"/>
    <col min="7938" max="7938" width="10.6640625" style="732" customWidth="1"/>
    <col min="7939" max="7939" width="20.6640625" style="732" customWidth="1"/>
    <col min="7940" max="7940" width="3.33203125" style="732" customWidth="1"/>
    <col min="7941" max="7941" width="65.6640625" style="732" customWidth="1"/>
    <col min="7942" max="7942" width="10.6640625" style="732" customWidth="1"/>
    <col min="7943" max="7943" width="20.6640625" style="732" customWidth="1"/>
    <col min="7944" max="7944" width="73.33203125" style="732" customWidth="1"/>
    <col min="7945" max="7949" width="9.33203125" style="732"/>
    <col min="7950" max="7950" width="9.1640625" style="732" customWidth="1"/>
    <col min="7951" max="7954" width="14.1640625" style="732" customWidth="1"/>
    <col min="7955" max="7955" width="9.33203125" style="732"/>
    <col min="7956" max="7959" width="14.1640625" style="732" customWidth="1"/>
    <col min="7960" max="8192" width="9.33203125" style="732"/>
    <col min="8193" max="8193" width="65.6640625" style="732" customWidth="1"/>
    <col min="8194" max="8194" width="10.6640625" style="732" customWidth="1"/>
    <col min="8195" max="8195" width="20.6640625" style="732" customWidth="1"/>
    <col min="8196" max="8196" width="3.33203125" style="732" customWidth="1"/>
    <col min="8197" max="8197" width="65.6640625" style="732" customWidth="1"/>
    <col min="8198" max="8198" width="10.6640625" style="732" customWidth="1"/>
    <col min="8199" max="8199" width="20.6640625" style="732" customWidth="1"/>
    <col min="8200" max="8200" width="73.33203125" style="732" customWidth="1"/>
    <col min="8201" max="8205" width="9.33203125" style="732"/>
    <col min="8206" max="8206" width="9.1640625" style="732" customWidth="1"/>
    <col min="8207" max="8210" width="14.1640625" style="732" customWidth="1"/>
    <col min="8211" max="8211" width="9.33203125" style="732"/>
    <col min="8212" max="8215" width="14.1640625" style="732" customWidth="1"/>
    <col min="8216" max="8448" width="9.33203125" style="732"/>
    <col min="8449" max="8449" width="65.6640625" style="732" customWidth="1"/>
    <col min="8450" max="8450" width="10.6640625" style="732" customWidth="1"/>
    <col min="8451" max="8451" width="20.6640625" style="732" customWidth="1"/>
    <col min="8452" max="8452" width="3.33203125" style="732" customWidth="1"/>
    <col min="8453" max="8453" width="65.6640625" style="732" customWidth="1"/>
    <col min="8454" max="8454" width="10.6640625" style="732" customWidth="1"/>
    <col min="8455" max="8455" width="20.6640625" style="732" customWidth="1"/>
    <col min="8456" max="8456" width="73.33203125" style="732" customWidth="1"/>
    <col min="8457" max="8461" width="9.33203125" style="732"/>
    <col min="8462" max="8462" width="9.1640625" style="732" customWidth="1"/>
    <col min="8463" max="8466" width="14.1640625" style="732" customWidth="1"/>
    <col min="8467" max="8467" width="9.33203125" style="732"/>
    <col min="8468" max="8471" width="14.1640625" style="732" customWidth="1"/>
    <col min="8472" max="8704" width="9.33203125" style="732"/>
    <col min="8705" max="8705" width="65.6640625" style="732" customWidth="1"/>
    <col min="8706" max="8706" width="10.6640625" style="732" customWidth="1"/>
    <col min="8707" max="8707" width="20.6640625" style="732" customWidth="1"/>
    <col min="8708" max="8708" width="3.33203125" style="732" customWidth="1"/>
    <col min="8709" max="8709" width="65.6640625" style="732" customWidth="1"/>
    <col min="8710" max="8710" width="10.6640625" style="732" customWidth="1"/>
    <col min="8711" max="8711" width="20.6640625" style="732" customWidth="1"/>
    <col min="8712" max="8712" width="73.33203125" style="732" customWidth="1"/>
    <col min="8713" max="8717" width="9.33203125" style="732"/>
    <col min="8718" max="8718" width="9.1640625" style="732" customWidth="1"/>
    <col min="8719" max="8722" width="14.1640625" style="732" customWidth="1"/>
    <col min="8723" max="8723" width="9.33203125" style="732"/>
    <col min="8724" max="8727" width="14.1640625" style="732" customWidth="1"/>
    <col min="8728" max="8960" width="9.33203125" style="732"/>
    <col min="8961" max="8961" width="65.6640625" style="732" customWidth="1"/>
    <col min="8962" max="8962" width="10.6640625" style="732" customWidth="1"/>
    <col min="8963" max="8963" width="20.6640625" style="732" customWidth="1"/>
    <col min="8964" max="8964" width="3.33203125" style="732" customWidth="1"/>
    <col min="8965" max="8965" width="65.6640625" style="732" customWidth="1"/>
    <col min="8966" max="8966" width="10.6640625" style="732" customWidth="1"/>
    <col min="8967" max="8967" width="20.6640625" style="732" customWidth="1"/>
    <col min="8968" max="8968" width="73.33203125" style="732" customWidth="1"/>
    <col min="8969" max="8973" width="9.33203125" style="732"/>
    <col min="8974" max="8974" width="9.1640625" style="732" customWidth="1"/>
    <col min="8975" max="8978" width="14.1640625" style="732" customWidth="1"/>
    <col min="8979" max="8979" width="9.33203125" style="732"/>
    <col min="8980" max="8983" width="14.1640625" style="732" customWidth="1"/>
    <col min="8984" max="9216" width="9.33203125" style="732"/>
    <col min="9217" max="9217" width="65.6640625" style="732" customWidth="1"/>
    <col min="9218" max="9218" width="10.6640625" style="732" customWidth="1"/>
    <col min="9219" max="9219" width="20.6640625" style="732" customWidth="1"/>
    <col min="9220" max="9220" width="3.33203125" style="732" customWidth="1"/>
    <col min="9221" max="9221" width="65.6640625" style="732" customWidth="1"/>
    <col min="9222" max="9222" width="10.6640625" style="732" customWidth="1"/>
    <col min="9223" max="9223" width="20.6640625" style="732" customWidth="1"/>
    <col min="9224" max="9224" width="73.33203125" style="732" customWidth="1"/>
    <col min="9225" max="9229" width="9.33203125" style="732"/>
    <col min="9230" max="9230" width="9.1640625" style="732" customWidth="1"/>
    <col min="9231" max="9234" width="14.1640625" style="732" customWidth="1"/>
    <col min="9235" max="9235" width="9.33203125" style="732"/>
    <col min="9236" max="9239" width="14.1640625" style="732" customWidth="1"/>
    <col min="9240" max="9472" width="9.33203125" style="732"/>
    <col min="9473" max="9473" width="65.6640625" style="732" customWidth="1"/>
    <col min="9474" max="9474" width="10.6640625" style="732" customWidth="1"/>
    <col min="9475" max="9475" width="20.6640625" style="732" customWidth="1"/>
    <col min="9476" max="9476" width="3.33203125" style="732" customWidth="1"/>
    <col min="9477" max="9477" width="65.6640625" style="732" customWidth="1"/>
    <col min="9478" max="9478" width="10.6640625" style="732" customWidth="1"/>
    <col min="9479" max="9479" width="20.6640625" style="732" customWidth="1"/>
    <col min="9480" max="9480" width="73.33203125" style="732" customWidth="1"/>
    <col min="9481" max="9485" width="9.33203125" style="732"/>
    <col min="9486" max="9486" width="9.1640625" style="732" customWidth="1"/>
    <col min="9487" max="9490" width="14.1640625" style="732" customWidth="1"/>
    <col min="9491" max="9491" width="9.33203125" style="732"/>
    <col min="9492" max="9495" width="14.1640625" style="732" customWidth="1"/>
    <col min="9496" max="9728" width="9.33203125" style="732"/>
    <col min="9729" max="9729" width="65.6640625" style="732" customWidth="1"/>
    <col min="9730" max="9730" width="10.6640625" style="732" customWidth="1"/>
    <col min="9731" max="9731" width="20.6640625" style="732" customWidth="1"/>
    <col min="9732" max="9732" width="3.33203125" style="732" customWidth="1"/>
    <col min="9733" max="9733" width="65.6640625" style="732" customWidth="1"/>
    <col min="9734" max="9734" width="10.6640625" style="732" customWidth="1"/>
    <col min="9735" max="9735" width="20.6640625" style="732" customWidth="1"/>
    <col min="9736" max="9736" width="73.33203125" style="732" customWidth="1"/>
    <col min="9737" max="9741" width="9.33203125" style="732"/>
    <col min="9742" max="9742" width="9.1640625" style="732" customWidth="1"/>
    <col min="9743" max="9746" width="14.1640625" style="732" customWidth="1"/>
    <col min="9747" max="9747" width="9.33203125" style="732"/>
    <col min="9748" max="9751" width="14.1640625" style="732" customWidth="1"/>
    <col min="9752" max="9984" width="9.33203125" style="732"/>
    <col min="9985" max="9985" width="65.6640625" style="732" customWidth="1"/>
    <col min="9986" max="9986" width="10.6640625" style="732" customWidth="1"/>
    <col min="9987" max="9987" width="20.6640625" style="732" customWidth="1"/>
    <col min="9988" max="9988" width="3.33203125" style="732" customWidth="1"/>
    <col min="9989" max="9989" width="65.6640625" style="732" customWidth="1"/>
    <col min="9990" max="9990" width="10.6640625" style="732" customWidth="1"/>
    <col min="9991" max="9991" width="20.6640625" style="732" customWidth="1"/>
    <col min="9992" max="9992" width="73.33203125" style="732" customWidth="1"/>
    <col min="9993" max="9997" width="9.33203125" style="732"/>
    <col min="9998" max="9998" width="9.1640625" style="732" customWidth="1"/>
    <col min="9999" max="10002" width="14.1640625" style="732" customWidth="1"/>
    <col min="10003" max="10003" width="9.33203125" style="732"/>
    <col min="10004" max="10007" width="14.1640625" style="732" customWidth="1"/>
    <col min="10008" max="10240" width="9.33203125" style="732"/>
    <col min="10241" max="10241" width="65.6640625" style="732" customWidth="1"/>
    <col min="10242" max="10242" width="10.6640625" style="732" customWidth="1"/>
    <col min="10243" max="10243" width="20.6640625" style="732" customWidth="1"/>
    <col min="10244" max="10244" width="3.33203125" style="732" customWidth="1"/>
    <col min="10245" max="10245" width="65.6640625" style="732" customWidth="1"/>
    <col min="10246" max="10246" width="10.6640625" style="732" customWidth="1"/>
    <col min="10247" max="10247" width="20.6640625" style="732" customWidth="1"/>
    <col min="10248" max="10248" width="73.33203125" style="732" customWidth="1"/>
    <col min="10249" max="10253" width="9.33203125" style="732"/>
    <col min="10254" max="10254" width="9.1640625" style="732" customWidth="1"/>
    <col min="10255" max="10258" width="14.1640625" style="732" customWidth="1"/>
    <col min="10259" max="10259" width="9.33203125" style="732"/>
    <col min="10260" max="10263" width="14.1640625" style="732" customWidth="1"/>
    <col min="10264" max="10496" width="9.33203125" style="732"/>
    <col min="10497" max="10497" width="65.6640625" style="732" customWidth="1"/>
    <col min="10498" max="10498" width="10.6640625" style="732" customWidth="1"/>
    <col min="10499" max="10499" width="20.6640625" style="732" customWidth="1"/>
    <col min="10500" max="10500" width="3.33203125" style="732" customWidth="1"/>
    <col min="10501" max="10501" width="65.6640625" style="732" customWidth="1"/>
    <col min="10502" max="10502" width="10.6640625" style="732" customWidth="1"/>
    <col min="10503" max="10503" width="20.6640625" style="732" customWidth="1"/>
    <col min="10504" max="10504" width="73.33203125" style="732" customWidth="1"/>
    <col min="10505" max="10509" width="9.33203125" style="732"/>
    <col min="10510" max="10510" width="9.1640625" style="732" customWidth="1"/>
    <col min="10511" max="10514" width="14.1640625" style="732" customWidth="1"/>
    <col min="10515" max="10515" width="9.33203125" style="732"/>
    <col min="10516" max="10519" width="14.1640625" style="732" customWidth="1"/>
    <col min="10520" max="10752" width="9.33203125" style="732"/>
    <col min="10753" max="10753" width="65.6640625" style="732" customWidth="1"/>
    <col min="10754" max="10754" width="10.6640625" style="732" customWidth="1"/>
    <col min="10755" max="10755" width="20.6640625" style="732" customWidth="1"/>
    <col min="10756" max="10756" width="3.33203125" style="732" customWidth="1"/>
    <col min="10757" max="10757" width="65.6640625" style="732" customWidth="1"/>
    <col min="10758" max="10758" width="10.6640625" style="732" customWidth="1"/>
    <col min="10759" max="10759" width="20.6640625" style="732" customWidth="1"/>
    <col min="10760" max="10760" width="73.33203125" style="732" customWidth="1"/>
    <col min="10761" max="10765" width="9.33203125" style="732"/>
    <col min="10766" max="10766" width="9.1640625" style="732" customWidth="1"/>
    <col min="10767" max="10770" width="14.1640625" style="732" customWidth="1"/>
    <col min="10771" max="10771" width="9.33203125" style="732"/>
    <col min="10772" max="10775" width="14.1640625" style="732" customWidth="1"/>
    <col min="10776" max="11008" width="9.33203125" style="732"/>
    <col min="11009" max="11009" width="65.6640625" style="732" customWidth="1"/>
    <col min="11010" max="11010" width="10.6640625" style="732" customWidth="1"/>
    <col min="11011" max="11011" width="20.6640625" style="732" customWidth="1"/>
    <col min="11012" max="11012" width="3.33203125" style="732" customWidth="1"/>
    <col min="11013" max="11013" width="65.6640625" style="732" customWidth="1"/>
    <col min="11014" max="11014" width="10.6640625" style="732" customWidth="1"/>
    <col min="11015" max="11015" width="20.6640625" style="732" customWidth="1"/>
    <col min="11016" max="11016" width="73.33203125" style="732" customWidth="1"/>
    <col min="11017" max="11021" width="9.33203125" style="732"/>
    <col min="11022" max="11022" width="9.1640625" style="732" customWidth="1"/>
    <col min="11023" max="11026" width="14.1640625" style="732" customWidth="1"/>
    <col min="11027" max="11027" width="9.33203125" style="732"/>
    <col min="11028" max="11031" width="14.1640625" style="732" customWidth="1"/>
    <col min="11032" max="11264" width="9.33203125" style="732"/>
    <col min="11265" max="11265" width="65.6640625" style="732" customWidth="1"/>
    <col min="11266" max="11266" width="10.6640625" style="732" customWidth="1"/>
    <col min="11267" max="11267" width="20.6640625" style="732" customWidth="1"/>
    <col min="11268" max="11268" width="3.33203125" style="732" customWidth="1"/>
    <col min="11269" max="11269" width="65.6640625" style="732" customWidth="1"/>
    <col min="11270" max="11270" width="10.6640625" style="732" customWidth="1"/>
    <col min="11271" max="11271" width="20.6640625" style="732" customWidth="1"/>
    <col min="11272" max="11272" width="73.33203125" style="732" customWidth="1"/>
    <col min="11273" max="11277" width="9.33203125" style="732"/>
    <col min="11278" max="11278" width="9.1640625" style="732" customWidth="1"/>
    <col min="11279" max="11282" width="14.1640625" style="732" customWidth="1"/>
    <col min="11283" max="11283" width="9.33203125" style="732"/>
    <col min="11284" max="11287" width="14.1640625" style="732" customWidth="1"/>
    <col min="11288" max="11520" width="9.33203125" style="732"/>
    <col min="11521" max="11521" width="65.6640625" style="732" customWidth="1"/>
    <col min="11522" max="11522" width="10.6640625" style="732" customWidth="1"/>
    <col min="11523" max="11523" width="20.6640625" style="732" customWidth="1"/>
    <col min="11524" max="11524" width="3.33203125" style="732" customWidth="1"/>
    <col min="11525" max="11525" width="65.6640625" style="732" customWidth="1"/>
    <col min="11526" max="11526" width="10.6640625" style="732" customWidth="1"/>
    <col min="11527" max="11527" width="20.6640625" style="732" customWidth="1"/>
    <col min="11528" max="11528" width="73.33203125" style="732" customWidth="1"/>
    <col min="11529" max="11533" width="9.33203125" style="732"/>
    <col min="11534" max="11534" width="9.1640625" style="732" customWidth="1"/>
    <col min="11535" max="11538" width="14.1640625" style="732" customWidth="1"/>
    <col min="11539" max="11539" width="9.33203125" style="732"/>
    <col min="11540" max="11543" width="14.1640625" style="732" customWidth="1"/>
    <col min="11544" max="11776" width="9.33203125" style="732"/>
    <col min="11777" max="11777" width="65.6640625" style="732" customWidth="1"/>
    <col min="11778" max="11778" width="10.6640625" style="732" customWidth="1"/>
    <col min="11779" max="11779" width="20.6640625" style="732" customWidth="1"/>
    <col min="11780" max="11780" width="3.33203125" style="732" customWidth="1"/>
    <col min="11781" max="11781" width="65.6640625" style="732" customWidth="1"/>
    <col min="11782" max="11782" width="10.6640625" style="732" customWidth="1"/>
    <col min="11783" max="11783" width="20.6640625" style="732" customWidth="1"/>
    <col min="11784" max="11784" width="73.33203125" style="732" customWidth="1"/>
    <col min="11785" max="11789" width="9.33203125" style="732"/>
    <col min="11790" max="11790" width="9.1640625" style="732" customWidth="1"/>
    <col min="11791" max="11794" width="14.1640625" style="732" customWidth="1"/>
    <col min="11795" max="11795" width="9.33203125" style="732"/>
    <col min="11796" max="11799" width="14.1640625" style="732" customWidth="1"/>
    <col min="11800" max="12032" width="9.33203125" style="732"/>
    <col min="12033" max="12033" width="65.6640625" style="732" customWidth="1"/>
    <col min="12034" max="12034" width="10.6640625" style="732" customWidth="1"/>
    <col min="12035" max="12035" width="20.6640625" style="732" customWidth="1"/>
    <col min="12036" max="12036" width="3.33203125" style="732" customWidth="1"/>
    <col min="12037" max="12037" width="65.6640625" style="732" customWidth="1"/>
    <col min="12038" max="12038" width="10.6640625" style="732" customWidth="1"/>
    <col min="12039" max="12039" width="20.6640625" style="732" customWidth="1"/>
    <col min="12040" max="12040" width="73.33203125" style="732" customWidth="1"/>
    <col min="12041" max="12045" width="9.33203125" style="732"/>
    <col min="12046" max="12046" width="9.1640625" style="732" customWidth="1"/>
    <col min="12047" max="12050" width="14.1640625" style="732" customWidth="1"/>
    <col min="12051" max="12051" width="9.33203125" style="732"/>
    <col min="12052" max="12055" width="14.1640625" style="732" customWidth="1"/>
    <col min="12056" max="12288" width="9.33203125" style="732"/>
    <col min="12289" max="12289" width="65.6640625" style="732" customWidth="1"/>
    <col min="12290" max="12290" width="10.6640625" style="732" customWidth="1"/>
    <col min="12291" max="12291" width="20.6640625" style="732" customWidth="1"/>
    <col min="12292" max="12292" width="3.33203125" style="732" customWidth="1"/>
    <col min="12293" max="12293" width="65.6640625" style="732" customWidth="1"/>
    <col min="12294" max="12294" width="10.6640625" style="732" customWidth="1"/>
    <col min="12295" max="12295" width="20.6640625" style="732" customWidth="1"/>
    <col min="12296" max="12296" width="73.33203125" style="732" customWidth="1"/>
    <col min="12297" max="12301" width="9.33203125" style="732"/>
    <col min="12302" max="12302" width="9.1640625" style="732" customWidth="1"/>
    <col min="12303" max="12306" width="14.1640625" style="732" customWidth="1"/>
    <col min="12307" max="12307" width="9.33203125" style="732"/>
    <col min="12308" max="12311" width="14.1640625" style="732" customWidth="1"/>
    <col min="12312" max="12544" width="9.33203125" style="732"/>
    <col min="12545" max="12545" width="65.6640625" style="732" customWidth="1"/>
    <col min="12546" max="12546" width="10.6640625" style="732" customWidth="1"/>
    <col min="12547" max="12547" width="20.6640625" style="732" customWidth="1"/>
    <col min="12548" max="12548" width="3.33203125" style="732" customWidth="1"/>
    <col min="12549" max="12549" width="65.6640625" style="732" customWidth="1"/>
    <col min="12550" max="12550" width="10.6640625" style="732" customWidth="1"/>
    <col min="12551" max="12551" width="20.6640625" style="732" customWidth="1"/>
    <col min="12552" max="12552" width="73.33203125" style="732" customWidth="1"/>
    <col min="12553" max="12557" width="9.33203125" style="732"/>
    <col min="12558" max="12558" width="9.1640625" style="732" customWidth="1"/>
    <col min="12559" max="12562" width="14.1640625" style="732" customWidth="1"/>
    <col min="12563" max="12563" width="9.33203125" style="732"/>
    <col min="12564" max="12567" width="14.1640625" style="732" customWidth="1"/>
    <col min="12568" max="12800" width="9.33203125" style="732"/>
    <col min="12801" max="12801" width="65.6640625" style="732" customWidth="1"/>
    <col min="12802" max="12802" width="10.6640625" style="732" customWidth="1"/>
    <col min="12803" max="12803" width="20.6640625" style="732" customWidth="1"/>
    <col min="12804" max="12804" width="3.33203125" style="732" customWidth="1"/>
    <col min="12805" max="12805" width="65.6640625" style="732" customWidth="1"/>
    <col min="12806" max="12806" width="10.6640625" style="732" customWidth="1"/>
    <col min="12807" max="12807" width="20.6640625" style="732" customWidth="1"/>
    <col min="12808" max="12808" width="73.33203125" style="732" customWidth="1"/>
    <col min="12809" max="12813" width="9.33203125" style="732"/>
    <col min="12814" max="12814" width="9.1640625" style="732" customWidth="1"/>
    <col min="12815" max="12818" width="14.1640625" style="732" customWidth="1"/>
    <col min="12819" max="12819" width="9.33203125" style="732"/>
    <col min="12820" max="12823" width="14.1640625" style="732" customWidth="1"/>
    <col min="12824" max="13056" width="9.33203125" style="732"/>
    <col min="13057" max="13057" width="65.6640625" style="732" customWidth="1"/>
    <col min="13058" max="13058" width="10.6640625" style="732" customWidth="1"/>
    <col min="13059" max="13059" width="20.6640625" style="732" customWidth="1"/>
    <col min="13060" max="13060" width="3.33203125" style="732" customWidth="1"/>
    <col min="13061" max="13061" width="65.6640625" style="732" customWidth="1"/>
    <col min="13062" max="13062" width="10.6640625" style="732" customWidth="1"/>
    <col min="13063" max="13063" width="20.6640625" style="732" customWidth="1"/>
    <col min="13064" max="13064" width="73.33203125" style="732" customWidth="1"/>
    <col min="13065" max="13069" width="9.33203125" style="732"/>
    <col min="13070" max="13070" width="9.1640625" style="732" customWidth="1"/>
    <col min="13071" max="13074" width="14.1640625" style="732" customWidth="1"/>
    <col min="13075" max="13075" width="9.33203125" style="732"/>
    <col min="13076" max="13079" width="14.1640625" style="732" customWidth="1"/>
    <col min="13080" max="13312" width="9.33203125" style="732"/>
    <col min="13313" max="13313" width="65.6640625" style="732" customWidth="1"/>
    <col min="13314" max="13314" width="10.6640625" style="732" customWidth="1"/>
    <col min="13315" max="13315" width="20.6640625" style="732" customWidth="1"/>
    <col min="13316" max="13316" width="3.33203125" style="732" customWidth="1"/>
    <col min="13317" max="13317" width="65.6640625" style="732" customWidth="1"/>
    <col min="13318" max="13318" width="10.6640625" style="732" customWidth="1"/>
    <col min="13319" max="13319" width="20.6640625" style="732" customWidth="1"/>
    <col min="13320" max="13320" width="73.33203125" style="732" customWidth="1"/>
    <col min="13321" max="13325" width="9.33203125" style="732"/>
    <col min="13326" max="13326" width="9.1640625" style="732" customWidth="1"/>
    <col min="13327" max="13330" width="14.1640625" style="732" customWidth="1"/>
    <col min="13331" max="13331" width="9.33203125" style="732"/>
    <col min="13332" max="13335" width="14.1640625" style="732" customWidth="1"/>
    <col min="13336" max="13568" width="9.33203125" style="732"/>
    <col min="13569" max="13569" width="65.6640625" style="732" customWidth="1"/>
    <col min="13570" max="13570" width="10.6640625" style="732" customWidth="1"/>
    <col min="13571" max="13571" width="20.6640625" style="732" customWidth="1"/>
    <col min="13572" max="13572" width="3.33203125" style="732" customWidth="1"/>
    <col min="13573" max="13573" width="65.6640625" style="732" customWidth="1"/>
    <col min="13574" max="13574" width="10.6640625" style="732" customWidth="1"/>
    <col min="13575" max="13575" width="20.6640625" style="732" customWidth="1"/>
    <col min="13576" max="13576" width="73.33203125" style="732" customWidth="1"/>
    <col min="13577" max="13581" width="9.33203125" style="732"/>
    <col min="13582" max="13582" width="9.1640625" style="732" customWidth="1"/>
    <col min="13583" max="13586" width="14.1640625" style="732" customWidth="1"/>
    <col min="13587" max="13587" width="9.33203125" style="732"/>
    <col min="13588" max="13591" width="14.1640625" style="732" customWidth="1"/>
    <col min="13592" max="13824" width="9.33203125" style="732"/>
    <col min="13825" max="13825" width="65.6640625" style="732" customWidth="1"/>
    <col min="13826" max="13826" width="10.6640625" style="732" customWidth="1"/>
    <col min="13827" max="13827" width="20.6640625" style="732" customWidth="1"/>
    <col min="13828" max="13828" width="3.33203125" style="732" customWidth="1"/>
    <col min="13829" max="13829" width="65.6640625" style="732" customWidth="1"/>
    <col min="13830" max="13830" width="10.6640625" style="732" customWidth="1"/>
    <col min="13831" max="13831" width="20.6640625" style="732" customWidth="1"/>
    <col min="13832" max="13832" width="73.33203125" style="732" customWidth="1"/>
    <col min="13833" max="13837" width="9.33203125" style="732"/>
    <col min="13838" max="13838" width="9.1640625" style="732" customWidth="1"/>
    <col min="13839" max="13842" width="14.1640625" style="732" customWidth="1"/>
    <col min="13843" max="13843" width="9.33203125" style="732"/>
    <col min="13844" max="13847" width="14.1640625" style="732" customWidth="1"/>
    <col min="13848" max="14080" width="9.33203125" style="732"/>
    <col min="14081" max="14081" width="65.6640625" style="732" customWidth="1"/>
    <col min="14082" max="14082" width="10.6640625" style="732" customWidth="1"/>
    <col min="14083" max="14083" width="20.6640625" style="732" customWidth="1"/>
    <col min="14084" max="14084" width="3.33203125" style="732" customWidth="1"/>
    <col min="14085" max="14085" width="65.6640625" style="732" customWidth="1"/>
    <col min="14086" max="14086" width="10.6640625" style="732" customWidth="1"/>
    <col min="14087" max="14087" width="20.6640625" style="732" customWidth="1"/>
    <col min="14088" max="14088" width="73.33203125" style="732" customWidth="1"/>
    <col min="14089" max="14093" width="9.33203125" style="732"/>
    <col min="14094" max="14094" width="9.1640625" style="732" customWidth="1"/>
    <col min="14095" max="14098" width="14.1640625" style="732" customWidth="1"/>
    <col min="14099" max="14099" width="9.33203125" style="732"/>
    <col min="14100" max="14103" width="14.1640625" style="732" customWidth="1"/>
    <col min="14104" max="14336" width="9.33203125" style="732"/>
    <col min="14337" max="14337" width="65.6640625" style="732" customWidth="1"/>
    <col min="14338" max="14338" width="10.6640625" style="732" customWidth="1"/>
    <col min="14339" max="14339" width="20.6640625" style="732" customWidth="1"/>
    <col min="14340" max="14340" width="3.33203125" style="732" customWidth="1"/>
    <col min="14341" max="14341" width="65.6640625" style="732" customWidth="1"/>
    <col min="14342" max="14342" width="10.6640625" style="732" customWidth="1"/>
    <col min="14343" max="14343" width="20.6640625" style="732" customWidth="1"/>
    <col min="14344" max="14344" width="73.33203125" style="732" customWidth="1"/>
    <col min="14345" max="14349" width="9.33203125" style="732"/>
    <col min="14350" max="14350" width="9.1640625" style="732" customWidth="1"/>
    <col min="14351" max="14354" width="14.1640625" style="732" customWidth="1"/>
    <col min="14355" max="14355" width="9.33203125" style="732"/>
    <col min="14356" max="14359" width="14.1640625" style="732" customWidth="1"/>
    <col min="14360" max="14592" width="9.33203125" style="732"/>
    <col min="14593" max="14593" width="65.6640625" style="732" customWidth="1"/>
    <col min="14594" max="14594" width="10.6640625" style="732" customWidth="1"/>
    <col min="14595" max="14595" width="20.6640625" style="732" customWidth="1"/>
    <col min="14596" max="14596" width="3.33203125" style="732" customWidth="1"/>
    <col min="14597" max="14597" width="65.6640625" style="732" customWidth="1"/>
    <col min="14598" max="14598" width="10.6640625" style="732" customWidth="1"/>
    <col min="14599" max="14599" width="20.6640625" style="732" customWidth="1"/>
    <col min="14600" max="14600" width="73.33203125" style="732" customWidth="1"/>
    <col min="14601" max="14605" width="9.33203125" style="732"/>
    <col min="14606" max="14606" width="9.1640625" style="732" customWidth="1"/>
    <col min="14607" max="14610" width="14.1640625" style="732" customWidth="1"/>
    <col min="14611" max="14611" width="9.33203125" style="732"/>
    <col min="14612" max="14615" width="14.1640625" style="732" customWidth="1"/>
    <col min="14616" max="14848" width="9.33203125" style="732"/>
    <col min="14849" max="14849" width="65.6640625" style="732" customWidth="1"/>
    <col min="14850" max="14850" width="10.6640625" style="732" customWidth="1"/>
    <col min="14851" max="14851" width="20.6640625" style="732" customWidth="1"/>
    <col min="14852" max="14852" width="3.33203125" style="732" customWidth="1"/>
    <col min="14853" max="14853" width="65.6640625" style="732" customWidth="1"/>
    <col min="14854" max="14854" width="10.6640625" style="732" customWidth="1"/>
    <col min="14855" max="14855" width="20.6640625" style="732" customWidth="1"/>
    <col min="14856" max="14856" width="73.33203125" style="732" customWidth="1"/>
    <col min="14857" max="14861" width="9.33203125" style="732"/>
    <col min="14862" max="14862" width="9.1640625" style="732" customWidth="1"/>
    <col min="14863" max="14866" width="14.1640625" style="732" customWidth="1"/>
    <col min="14867" max="14867" width="9.33203125" style="732"/>
    <col min="14868" max="14871" width="14.1640625" style="732" customWidth="1"/>
    <col min="14872" max="15104" width="9.33203125" style="732"/>
    <col min="15105" max="15105" width="65.6640625" style="732" customWidth="1"/>
    <col min="15106" max="15106" width="10.6640625" style="732" customWidth="1"/>
    <col min="15107" max="15107" width="20.6640625" style="732" customWidth="1"/>
    <col min="15108" max="15108" width="3.33203125" style="732" customWidth="1"/>
    <col min="15109" max="15109" width="65.6640625" style="732" customWidth="1"/>
    <col min="15110" max="15110" width="10.6640625" style="732" customWidth="1"/>
    <col min="15111" max="15111" width="20.6640625" style="732" customWidth="1"/>
    <col min="15112" max="15112" width="73.33203125" style="732" customWidth="1"/>
    <col min="15113" max="15117" width="9.33203125" style="732"/>
    <col min="15118" max="15118" width="9.1640625" style="732" customWidth="1"/>
    <col min="15119" max="15122" width="14.1640625" style="732" customWidth="1"/>
    <col min="15123" max="15123" width="9.33203125" style="732"/>
    <col min="15124" max="15127" width="14.1640625" style="732" customWidth="1"/>
    <col min="15128" max="15360" width="9.33203125" style="732"/>
    <col min="15361" max="15361" width="65.6640625" style="732" customWidth="1"/>
    <col min="15362" max="15362" width="10.6640625" style="732" customWidth="1"/>
    <col min="15363" max="15363" width="20.6640625" style="732" customWidth="1"/>
    <col min="15364" max="15364" width="3.33203125" style="732" customWidth="1"/>
    <col min="15365" max="15365" width="65.6640625" style="732" customWidth="1"/>
    <col min="15366" max="15366" width="10.6640625" style="732" customWidth="1"/>
    <col min="15367" max="15367" width="20.6640625" style="732" customWidth="1"/>
    <col min="15368" max="15368" width="73.33203125" style="732" customWidth="1"/>
    <col min="15369" max="15373" width="9.33203125" style="732"/>
    <col min="15374" max="15374" width="9.1640625" style="732" customWidth="1"/>
    <col min="15375" max="15378" width="14.1640625" style="732" customWidth="1"/>
    <col min="15379" max="15379" width="9.33203125" style="732"/>
    <col min="15380" max="15383" width="14.1640625" style="732" customWidth="1"/>
    <col min="15384" max="15616" width="9.33203125" style="732"/>
    <col min="15617" max="15617" width="65.6640625" style="732" customWidth="1"/>
    <col min="15618" max="15618" width="10.6640625" style="732" customWidth="1"/>
    <col min="15619" max="15619" width="20.6640625" style="732" customWidth="1"/>
    <col min="15620" max="15620" width="3.33203125" style="732" customWidth="1"/>
    <col min="15621" max="15621" width="65.6640625" style="732" customWidth="1"/>
    <col min="15622" max="15622" width="10.6640625" style="732" customWidth="1"/>
    <col min="15623" max="15623" width="20.6640625" style="732" customWidth="1"/>
    <col min="15624" max="15624" width="73.33203125" style="732" customWidth="1"/>
    <col min="15625" max="15629" width="9.33203125" style="732"/>
    <col min="15630" max="15630" width="9.1640625" style="732" customWidth="1"/>
    <col min="15631" max="15634" width="14.1640625" style="732" customWidth="1"/>
    <col min="15635" max="15635" width="9.33203125" style="732"/>
    <col min="15636" max="15639" width="14.1640625" style="732" customWidth="1"/>
    <col min="15640" max="15872" width="9.33203125" style="732"/>
    <col min="15873" max="15873" width="65.6640625" style="732" customWidth="1"/>
    <col min="15874" max="15874" width="10.6640625" style="732" customWidth="1"/>
    <col min="15875" max="15875" width="20.6640625" style="732" customWidth="1"/>
    <col min="15876" max="15876" width="3.33203125" style="732" customWidth="1"/>
    <col min="15877" max="15877" width="65.6640625" style="732" customWidth="1"/>
    <col min="15878" max="15878" width="10.6640625" style="732" customWidth="1"/>
    <col min="15879" max="15879" width="20.6640625" style="732" customWidth="1"/>
    <col min="15880" max="15880" width="73.33203125" style="732" customWidth="1"/>
    <col min="15881" max="15885" width="9.33203125" style="732"/>
    <col min="15886" max="15886" width="9.1640625" style="732" customWidth="1"/>
    <col min="15887" max="15890" width="14.1640625" style="732" customWidth="1"/>
    <col min="15891" max="15891" width="9.33203125" style="732"/>
    <col min="15892" max="15895" width="14.1640625" style="732" customWidth="1"/>
    <col min="15896" max="16128" width="9.33203125" style="732"/>
    <col min="16129" max="16129" width="65.6640625" style="732" customWidth="1"/>
    <col min="16130" max="16130" width="10.6640625" style="732" customWidth="1"/>
    <col min="16131" max="16131" width="20.6640625" style="732" customWidth="1"/>
    <col min="16132" max="16132" width="3.33203125" style="732" customWidth="1"/>
    <col min="16133" max="16133" width="65.6640625" style="732" customWidth="1"/>
    <col min="16134" max="16134" width="10.6640625" style="732" customWidth="1"/>
    <col min="16135" max="16135" width="20.6640625" style="732" customWidth="1"/>
    <col min="16136" max="16136" width="73.33203125" style="732" customWidth="1"/>
    <col min="16137" max="16141" width="9.33203125" style="732"/>
    <col min="16142" max="16142" width="9.1640625" style="732" customWidth="1"/>
    <col min="16143" max="16146" width="14.1640625" style="732" customWidth="1"/>
    <col min="16147" max="16147" width="9.33203125" style="732"/>
    <col min="16148" max="16151" width="14.1640625" style="732" customWidth="1"/>
    <col min="16152" max="16384" width="9.33203125" style="732"/>
  </cols>
  <sheetData>
    <row r="1" spans="1:23" ht="23.25" x14ac:dyDescent="0.2">
      <c r="A1" s="807" t="str">
        <f>'t1'!$A$1</f>
        <v>REGIONI ED AUTONOMIE LOCALI - anno 2025</v>
      </c>
      <c r="B1" s="807"/>
      <c r="C1" s="807"/>
      <c r="D1" s="807"/>
      <c r="E1" s="807"/>
      <c r="F1" s="807"/>
      <c r="G1" s="807"/>
      <c r="H1" s="806" t="s">
        <v>262</v>
      </c>
      <c r="O1" s="751"/>
      <c r="P1" s="751"/>
      <c r="Q1" s="805">
        <v>8</v>
      </c>
      <c r="R1" s="805" t="s">
        <v>501</v>
      </c>
      <c r="T1" s="751"/>
      <c r="U1" s="751"/>
    </row>
    <row r="2" spans="1:23" ht="15.6" customHeight="1" x14ac:dyDescent="0.2"/>
    <row r="3" spans="1:23" ht="44.85" customHeight="1" x14ac:dyDescent="0.2">
      <c r="A3" s="804"/>
      <c r="B3" s="803"/>
      <c r="C3" s="803"/>
      <c r="D3" s="803"/>
      <c r="E3" s="803"/>
      <c r="F3" s="803"/>
      <c r="G3" s="803"/>
      <c r="O3" s="751"/>
      <c r="P3" s="751"/>
      <c r="T3" s="751"/>
      <c r="U3" s="751"/>
    </row>
    <row r="4" spans="1:23" ht="15.6" customHeight="1" thickBot="1" x14ac:dyDescent="0.25"/>
    <row r="5" spans="1:23" ht="25.5" customHeight="1" thickBot="1" x14ac:dyDescent="0.25">
      <c r="A5" s="801" t="s">
        <v>425</v>
      </c>
      <c r="B5" s="802"/>
      <c r="C5" s="799"/>
      <c r="D5" s="740"/>
      <c r="E5" s="801" t="s">
        <v>424</v>
      </c>
      <c r="F5" s="800"/>
      <c r="G5" s="799"/>
      <c r="H5" s="776" t="s">
        <v>423</v>
      </c>
      <c r="I5" s="832"/>
      <c r="J5" s="832"/>
      <c r="K5" s="832"/>
      <c r="L5" s="832"/>
      <c r="O5" s="798"/>
      <c r="P5" s="798"/>
      <c r="T5" s="798"/>
      <c r="U5" s="798"/>
    </row>
    <row r="6" spans="1:23" ht="17.100000000000001" customHeight="1" x14ac:dyDescent="0.2">
      <c r="A6" s="795" t="s">
        <v>371</v>
      </c>
      <c r="B6" s="797" t="s">
        <v>422</v>
      </c>
      <c r="C6" s="796" t="s">
        <v>421</v>
      </c>
      <c r="D6" s="846"/>
      <c r="E6" s="795" t="s">
        <v>371</v>
      </c>
      <c r="F6" s="794" t="s">
        <v>422</v>
      </c>
      <c r="G6" s="793" t="s">
        <v>421</v>
      </c>
      <c r="H6" s="773" t="str">
        <f>IF(AND(SUMIF($S:$S,"SQ9",$R:$R)=0,ISBLANK('[1]SICI(2)'!F13),ISBLANK('[1]SICI(2)'!F17)),"OK",IF(AND(ABS(SUMIF($S:$S,"SQ9",$R:$R))&gt;0,ISBLANK('[1]SICI(2)'!F13),ISBLANK('[1]SICI(2)'!F17)),"Attenzione: inserire le voci di costituzione del fondo unicamente in presenza di certificazione dello stesso (cfr. SICI GEN353 o GEN355) !",IF(AND(SUMIF($S:$S,"SQ9",$R:$R)=0,SUM('[1]SICI(2)'!F13,'[1]SICI(2)'!F17)&gt;0),"Attenzione: in presenza di date di certificazione del fondo (cfr. SICI GEN353 o GEN355) è necessario compilare il lato costituzione di T15 !","OK")))</f>
        <v>Attenzione: inserire le voci di costituzione del fondo unicamente in presenza di certificazione dello stesso (cfr. SICI GEN353 o GEN355) !</v>
      </c>
      <c r="I6" s="832"/>
      <c r="J6" s="832"/>
      <c r="K6" s="832"/>
      <c r="L6" s="832"/>
    </row>
    <row r="7" spans="1:23" ht="17.100000000000001" customHeight="1" x14ac:dyDescent="0.25">
      <c r="A7" s="791" t="s">
        <v>500</v>
      </c>
      <c r="B7" s="790"/>
      <c r="C7" s="789"/>
      <c r="D7" s="740"/>
      <c r="E7" s="791" t="s">
        <v>500</v>
      </c>
      <c r="F7" s="790"/>
      <c r="G7" s="789"/>
      <c r="H7" s="833"/>
      <c r="O7" s="786" t="s">
        <v>418</v>
      </c>
      <c r="P7" s="845"/>
      <c r="Q7" s="844"/>
      <c r="R7" s="844"/>
      <c r="T7" s="786" t="s">
        <v>417</v>
      </c>
      <c r="U7" s="845"/>
      <c r="V7" s="844"/>
      <c r="W7" s="844"/>
    </row>
    <row r="8" spans="1:23" ht="17.100000000000001" customHeight="1" x14ac:dyDescent="0.2">
      <c r="A8" s="843" t="s">
        <v>499</v>
      </c>
      <c r="B8" s="782"/>
      <c r="C8" s="781"/>
      <c r="D8" s="740"/>
      <c r="E8" s="783" t="s">
        <v>415</v>
      </c>
      <c r="F8" s="782"/>
      <c r="G8" s="781"/>
      <c r="H8" s="833"/>
      <c r="O8" s="778" t="s">
        <v>413</v>
      </c>
      <c r="P8" s="778" t="s">
        <v>412</v>
      </c>
      <c r="Q8" s="778" t="s">
        <v>411</v>
      </c>
      <c r="R8" s="778" t="s">
        <v>410</v>
      </c>
      <c r="T8" s="778" t="s">
        <v>413</v>
      </c>
      <c r="U8" s="778" t="s">
        <v>412</v>
      </c>
      <c r="V8" s="778" t="s">
        <v>411</v>
      </c>
      <c r="W8" s="778" t="s">
        <v>410</v>
      </c>
    </row>
    <row r="9" spans="1:23" ht="17.100000000000001" customHeight="1" x14ac:dyDescent="0.2">
      <c r="A9" s="759" t="s">
        <v>498</v>
      </c>
      <c r="B9" s="769" t="s">
        <v>497</v>
      </c>
      <c r="C9" s="777">
        <v>146061</v>
      </c>
      <c r="D9" s="740"/>
      <c r="E9" s="759" t="s">
        <v>407</v>
      </c>
      <c r="F9" s="769" t="s">
        <v>406</v>
      </c>
      <c r="G9" s="777">
        <v>163417</v>
      </c>
      <c r="H9" s="833"/>
      <c r="J9" s="832"/>
      <c r="K9" s="832"/>
      <c r="L9" s="832"/>
      <c r="O9" s="751">
        <v>8</v>
      </c>
      <c r="P9" s="751">
        <v>7</v>
      </c>
      <c r="Q9" s="734" t="str">
        <f>B9</f>
        <v>F18K</v>
      </c>
      <c r="R9" s="750">
        <f>ROUND(C9,0)</f>
        <v>146061</v>
      </c>
      <c r="S9" s="751" t="str">
        <f>VLOOKUP(O9,Q:R,2,FALSE)</f>
        <v>SQ9</v>
      </c>
      <c r="T9" s="751">
        <v>8</v>
      </c>
      <c r="U9" s="751">
        <v>61</v>
      </c>
      <c r="V9" s="756" t="str">
        <f>F9</f>
        <v>U448</v>
      </c>
      <c r="W9" s="750">
        <f>ROUND(G9,0)</f>
        <v>163417</v>
      </c>
    </row>
    <row r="10" spans="1:23" ht="17.100000000000001" customHeight="1" x14ac:dyDescent="0.2">
      <c r="A10" s="759" t="s">
        <v>496</v>
      </c>
      <c r="B10" s="769" t="s">
        <v>495</v>
      </c>
      <c r="C10" s="777">
        <v>7836</v>
      </c>
      <c r="D10" s="740"/>
      <c r="E10" s="759" t="s">
        <v>494</v>
      </c>
      <c r="F10" s="769" t="s">
        <v>397</v>
      </c>
      <c r="G10" s="777"/>
      <c r="H10" s="833"/>
      <c r="J10" s="832"/>
      <c r="K10" s="832"/>
      <c r="L10" s="832"/>
      <c r="O10" s="751">
        <v>8</v>
      </c>
      <c r="P10" s="751">
        <v>7</v>
      </c>
      <c r="Q10" s="734" t="str">
        <f>B10</f>
        <v>F30O</v>
      </c>
      <c r="R10" s="750">
        <f>ROUND(C10,0)</f>
        <v>7836</v>
      </c>
      <c r="S10" s="751" t="str">
        <f>VLOOKUP(O10,Q:R,2,FALSE)</f>
        <v>SQ9</v>
      </c>
      <c r="T10" s="751">
        <v>8</v>
      </c>
      <c r="U10" s="751">
        <v>61</v>
      </c>
      <c r="V10" s="756" t="str">
        <f>F10</f>
        <v>U449</v>
      </c>
      <c r="W10" s="750">
        <f>ROUND(G10,0)</f>
        <v>0</v>
      </c>
    </row>
    <row r="11" spans="1:23" ht="17.100000000000001" customHeight="1" x14ac:dyDescent="0.2">
      <c r="A11" s="759" t="s">
        <v>493</v>
      </c>
      <c r="B11" s="769" t="s">
        <v>492</v>
      </c>
      <c r="C11" s="777"/>
      <c r="D11" s="740"/>
      <c r="E11" s="759" t="s">
        <v>491</v>
      </c>
      <c r="F11" s="769" t="s">
        <v>490</v>
      </c>
      <c r="G11" s="777"/>
      <c r="H11" s="833"/>
      <c r="J11" s="832"/>
      <c r="K11" s="832"/>
      <c r="L11" s="832"/>
      <c r="O11" s="751">
        <v>8</v>
      </c>
      <c r="P11" s="751">
        <v>7</v>
      </c>
      <c r="Q11" s="734" t="str">
        <f>B11</f>
        <v>F33V</v>
      </c>
      <c r="R11" s="750">
        <f>ROUND(C11,0)</f>
        <v>0</v>
      </c>
      <c r="S11" s="751" t="str">
        <f>VLOOKUP(O11,Q:R,2,FALSE)</f>
        <v>SQ9</v>
      </c>
      <c r="T11" s="751">
        <v>8</v>
      </c>
      <c r="U11" s="751">
        <v>61</v>
      </c>
      <c r="V11" s="756" t="str">
        <f>F11</f>
        <v>U02I</v>
      </c>
      <c r="W11" s="750">
        <f>ROUND(G11,0)</f>
        <v>0</v>
      </c>
    </row>
    <row r="12" spans="1:23" ht="17.100000000000001" customHeight="1" thickBot="1" x14ac:dyDescent="0.25">
      <c r="A12" s="759" t="s">
        <v>489</v>
      </c>
      <c r="B12" s="769" t="s">
        <v>488</v>
      </c>
      <c r="C12" s="777"/>
      <c r="D12" s="740"/>
      <c r="E12" s="759" t="s">
        <v>394</v>
      </c>
      <c r="F12" s="769" t="s">
        <v>393</v>
      </c>
      <c r="G12" s="777"/>
      <c r="H12" s="842"/>
      <c r="J12" s="832"/>
      <c r="K12" s="832"/>
      <c r="L12" s="832"/>
      <c r="O12" s="751">
        <v>8</v>
      </c>
      <c r="P12" s="751">
        <v>7</v>
      </c>
      <c r="Q12" s="734" t="str">
        <f>B12</f>
        <v>F16L</v>
      </c>
      <c r="R12" s="750">
        <f>ROUND(C12,0)</f>
        <v>0</v>
      </c>
      <c r="S12" s="751" t="str">
        <f>VLOOKUP(O12,Q:R,2,FALSE)</f>
        <v>SQ9</v>
      </c>
      <c r="T12" s="751">
        <v>8</v>
      </c>
      <c r="U12" s="751">
        <v>61</v>
      </c>
      <c r="V12" s="756" t="str">
        <f>F12</f>
        <v>U22I</v>
      </c>
      <c r="W12" s="750">
        <f>ROUND(G12,0)</f>
        <v>0</v>
      </c>
    </row>
    <row r="13" spans="1:23" ht="17.100000000000001" customHeight="1" x14ac:dyDescent="0.2">
      <c r="A13" s="759" t="s">
        <v>487</v>
      </c>
      <c r="B13" s="769" t="s">
        <v>486</v>
      </c>
      <c r="C13" s="777"/>
      <c r="D13" s="740"/>
      <c r="E13" s="841" t="s">
        <v>485</v>
      </c>
      <c r="F13" s="775" t="s">
        <v>484</v>
      </c>
      <c r="G13" s="777"/>
      <c r="H13" s="840" t="s">
        <v>419</v>
      </c>
      <c r="J13" s="832"/>
      <c r="K13" s="832"/>
      <c r="L13" s="832"/>
      <c r="O13" s="751">
        <v>8</v>
      </c>
      <c r="P13" s="751">
        <v>7</v>
      </c>
      <c r="Q13" s="734" t="str">
        <f>B13</f>
        <v>F15J</v>
      </c>
      <c r="R13" s="750">
        <f>ROUND(C13,0)</f>
        <v>0</v>
      </c>
      <c r="S13" s="751" t="str">
        <f>VLOOKUP(O13,Q:R,2,FALSE)</f>
        <v>SQ9</v>
      </c>
      <c r="T13" s="751">
        <v>8</v>
      </c>
      <c r="U13" s="751">
        <v>61</v>
      </c>
      <c r="V13" s="756" t="str">
        <f>F13</f>
        <v>U02S</v>
      </c>
      <c r="W13" s="750">
        <f>ROUND(G13,0)</f>
        <v>0</v>
      </c>
    </row>
    <row r="14" spans="1:23" ht="17.100000000000001" customHeight="1" thickBot="1" x14ac:dyDescent="0.25">
      <c r="A14" s="759" t="s">
        <v>483</v>
      </c>
      <c r="B14" s="769" t="s">
        <v>482</v>
      </c>
      <c r="C14" s="777"/>
      <c r="D14" s="740"/>
      <c r="E14" s="759" t="s">
        <v>481</v>
      </c>
      <c r="F14" s="839" t="s">
        <v>480</v>
      </c>
      <c r="G14" s="777"/>
      <c r="H14" s="838"/>
      <c r="I14" s="832"/>
      <c r="J14" s="832"/>
      <c r="K14" s="832"/>
      <c r="L14" s="832"/>
      <c r="O14" s="751">
        <v>8</v>
      </c>
      <c r="P14" s="751">
        <v>7</v>
      </c>
      <c r="Q14" s="734" t="str">
        <f>B14</f>
        <v>F18M</v>
      </c>
      <c r="R14" s="750">
        <f>ROUND(C14,0)</f>
        <v>0</v>
      </c>
      <c r="S14" s="751" t="str">
        <f>VLOOKUP(O14,Q:R,2,FALSE)</f>
        <v>SQ9</v>
      </c>
      <c r="T14" s="751">
        <v>8</v>
      </c>
      <c r="U14" s="751">
        <v>61</v>
      </c>
      <c r="V14" s="756" t="str">
        <f>F14</f>
        <v>U08B</v>
      </c>
      <c r="W14" s="750">
        <f>ROUND(G14,0)</f>
        <v>0</v>
      </c>
    </row>
    <row r="15" spans="1:23" ht="17.100000000000001" customHeight="1" thickBot="1" x14ac:dyDescent="0.25">
      <c r="A15" s="759" t="s">
        <v>479</v>
      </c>
      <c r="B15" s="769" t="s">
        <v>478</v>
      </c>
      <c r="C15" s="777"/>
      <c r="D15" s="740"/>
      <c r="E15" s="767" t="s">
        <v>390</v>
      </c>
      <c r="F15" s="766"/>
      <c r="G15" s="753">
        <f>SUM(G9:G14)</f>
        <v>163417</v>
      </c>
      <c r="H15" s="773" t="str">
        <f>IF(LEN(H17&amp;H18&amp;H19)&gt;0,"Attenzione, le seguenti voci creano incongruenza perché magg. del 10% del totale:","OK")</f>
        <v>OK</v>
      </c>
      <c r="I15" s="832"/>
      <c r="J15" s="832"/>
      <c r="K15" s="832"/>
      <c r="L15" s="832"/>
      <c r="O15" s="751">
        <v>8</v>
      </c>
      <c r="P15" s="751">
        <v>7</v>
      </c>
      <c r="Q15" s="734" t="str">
        <f>B15</f>
        <v>F20N</v>
      </c>
      <c r="R15" s="750">
        <f>ROUND(C15,0)</f>
        <v>0</v>
      </c>
      <c r="S15" s="751" t="str">
        <f>VLOOKUP(O15,Q:R,2,FALSE)</f>
        <v>SQ9</v>
      </c>
      <c r="T15" s="751" t="s">
        <v>384</v>
      </c>
      <c r="U15" s="751"/>
      <c r="V15" s="756"/>
      <c r="W15" s="750"/>
    </row>
    <row r="16" spans="1:23" ht="17.100000000000001" customHeight="1" thickBot="1" x14ac:dyDescent="0.25">
      <c r="A16" s="759" t="s">
        <v>477</v>
      </c>
      <c r="B16" s="769" t="s">
        <v>453</v>
      </c>
      <c r="C16" s="777">
        <v>105000</v>
      </c>
      <c r="D16" s="740"/>
      <c r="E16" s="749" t="s">
        <v>434</v>
      </c>
      <c r="F16" s="762"/>
      <c r="G16" s="837">
        <f>G15</f>
        <v>163417</v>
      </c>
      <c r="H16" s="833"/>
      <c r="I16" s="832"/>
      <c r="J16" s="832"/>
      <c r="K16" s="832"/>
      <c r="L16" s="832"/>
      <c r="O16" s="751">
        <v>8</v>
      </c>
      <c r="P16" s="751">
        <v>7</v>
      </c>
      <c r="Q16" s="734" t="str">
        <f>B16</f>
        <v>F18N</v>
      </c>
      <c r="R16" s="750">
        <f>ROUND(C16,0)</f>
        <v>105000</v>
      </c>
      <c r="S16" s="751" t="str">
        <f>VLOOKUP(O16,Q:R,2,FALSE)</f>
        <v>SQ9</v>
      </c>
      <c r="U16" s="751"/>
      <c r="V16" s="756"/>
      <c r="W16" s="750"/>
    </row>
    <row r="17" spans="1:23" ht="17.100000000000001" customHeight="1" x14ac:dyDescent="0.2">
      <c r="A17" s="759" t="s">
        <v>449</v>
      </c>
      <c r="B17" s="769" t="s">
        <v>448</v>
      </c>
      <c r="C17" s="777"/>
      <c r="D17" s="740"/>
      <c r="E17" s="815"/>
      <c r="F17" s="744"/>
      <c r="G17" s="814"/>
      <c r="H17" s="835" t="str">
        <f>IF(C44&lt;&gt;0,IF(R17/ABS(C$44)&gt;0.1,"Fondo posizione e risultato - Altre risorse fisse - F00O",""),"")</f>
        <v/>
      </c>
      <c r="I17" s="832"/>
      <c r="J17" s="832"/>
      <c r="K17" s="832"/>
      <c r="L17" s="832"/>
      <c r="O17" s="816">
        <v>8</v>
      </c>
      <c r="P17" s="816">
        <v>7</v>
      </c>
      <c r="Q17" s="818" t="str">
        <f>B17</f>
        <v>F00O</v>
      </c>
      <c r="R17" s="817">
        <f>ROUND(C17,0)</f>
        <v>0</v>
      </c>
      <c r="S17" s="816" t="str">
        <f>VLOOKUP(O17,Q:R,2,FALSE)</f>
        <v>SQ9</v>
      </c>
      <c r="T17" s="751"/>
      <c r="U17" s="751"/>
      <c r="V17" s="756"/>
      <c r="W17" s="750"/>
    </row>
    <row r="18" spans="1:23" ht="17.100000000000001" customHeight="1" thickBot="1" x14ac:dyDescent="0.25">
      <c r="A18" s="755" t="s">
        <v>476</v>
      </c>
      <c r="B18" s="754"/>
      <c r="C18" s="753">
        <f>SUM(C9:C17)</f>
        <v>258897</v>
      </c>
      <c r="D18" s="740"/>
      <c r="E18" s="823"/>
      <c r="F18" s="744"/>
      <c r="G18" s="814"/>
      <c r="H18" s="835" t="str">
        <f>IF(C44&lt;&gt;0,IF(R35/ABS(C$44)&gt;0.1,"Fondo posizione e risultato - Altre risorse variabili - F00O",""),"")</f>
        <v/>
      </c>
      <c r="I18" s="832"/>
      <c r="J18" s="832"/>
      <c r="K18" s="832"/>
      <c r="L18" s="832"/>
      <c r="O18" s="751"/>
      <c r="P18" s="751"/>
      <c r="R18" s="750"/>
      <c r="S18" s="751"/>
      <c r="T18" s="751"/>
      <c r="U18" s="751"/>
      <c r="V18" s="756"/>
      <c r="W18" s="750"/>
    </row>
    <row r="19" spans="1:23" ht="17.100000000000001" customHeight="1" x14ac:dyDescent="0.2">
      <c r="A19" s="822" t="s">
        <v>475</v>
      </c>
      <c r="B19" s="821"/>
      <c r="C19" s="836"/>
      <c r="D19" s="740"/>
      <c r="E19" s="823"/>
      <c r="F19" s="744"/>
      <c r="G19" s="814"/>
      <c r="H19" s="835" t="str">
        <f>IF(C44&lt;&gt;0,IF(R42/ABS(C$44)&gt;0.1,"Fondo posizione e risultato - Altre decurtazioni - F01P",""),"")</f>
        <v/>
      </c>
      <c r="I19" s="832"/>
      <c r="J19" s="832"/>
      <c r="K19" s="832"/>
      <c r="L19" s="832"/>
      <c r="O19" s="751"/>
      <c r="P19" s="751"/>
      <c r="R19" s="750"/>
      <c r="S19" s="751"/>
      <c r="T19" s="751"/>
      <c r="U19" s="751"/>
      <c r="V19" s="756"/>
      <c r="W19" s="750"/>
    </row>
    <row r="20" spans="1:23" ht="17.100000000000001" customHeight="1" thickBot="1" x14ac:dyDescent="0.25">
      <c r="A20" s="759" t="s">
        <v>474</v>
      </c>
      <c r="B20" s="769" t="s">
        <v>473</v>
      </c>
      <c r="C20" s="777"/>
      <c r="D20" s="740"/>
      <c r="E20" s="823"/>
      <c r="F20" s="744"/>
      <c r="G20" s="814"/>
      <c r="H20" s="834"/>
      <c r="I20" s="832"/>
      <c r="J20" s="832"/>
      <c r="K20" s="832"/>
      <c r="L20" s="832"/>
      <c r="O20" s="751">
        <v>8</v>
      </c>
      <c r="P20" s="751">
        <v>9</v>
      </c>
      <c r="Q20" s="734" t="str">
        <f>B20</f>
        <v>F18O</v>
      </c>
      <c r="R20" s="750">
        <f>ROUND(C20,0)</f>
        <v>0</v>
      </c>
      <c r="S20" s="751" t="str">
        <f>VLOOKUP(O20,Q:R,2,FALSE)</f>
        <v>SQ9</v>
      </c>
      <c r="T20" s="751"/>
      <c r="U20" s="751"/>
      <c r="V20" s="756"/>
      <c r="W20" s="750"/>
    </row>
    <row r="21" spans="1:23" ht="17.100000000000001" customHeight="1" thickBot="1" x14ac:dyDescent="0.25">
      <c r="A21" s="759" t="s">
        <v>472</v>
      </c>
      <c r="B21" s="769" t="s">
        <v>471</v>
      </c>
      <c r="C21" s="777">
        <v>422</v>
      </c>
      <c r="D21" s="740"/>
      <c r="E21" s="823"/>
      <c r="F21" s="744"/>
      <c r="G21" s="814"/>
      <c r="H21" s="776" t="s">
        <v>405</v>
      </c>
      <c r="O21" s="751">
        <v>8</v>
      </c>
      <c r="P21" s="751">
        <v>9</v>
      </c>
      <c r="Q21" s="734" t="str">
        <f>B21</f>
        <v>F50H</v>
      </c>
      <c r="R21" s="750">
        <f>ROUND(C21,0)</f>
        <v>422</v>
      </c>
      <c r="S21" s="751" t="str">
        <f>VLOOKUP(O21,Q:R,2,FALSE)</f>
        <v>SQ9</v>
      </c>
      <c r="T21" s="751"/>
      <c r="U21" s="751"/>
      <c r="V21" s="756"/>
      <c r="W21" s="750"/>
    </row>
    <row r="22" spans="1:23" ht="17.100000000000001" customHeight="1" x14ac:dyDescent="0.2">
      <c r="A22" s="759" t="s">
        <v>470</v>
      </c>
      <c r="B22" s="769" t="s">
        <v>469</v>
      </c>
      <c r="C22" s="777"/>
      <c r="D22" s="740"/>
      <c r="E22" s="823"/>
      <c r="F22" s="744"/>
      <c r="G22" s="814"/>
      <c r="H22" s="833" t="str">
        <f>IF(AND(SUMIF($O:$O,$Q1,$R:$R)&lt;&gt;0,SUM('[1]SICI(2)'!$F$13,'[1]SICI(2)'!$F$17)&gt;0),IF(SUMIFS($R:$R,$P:$P,"&lt;&gt;81",$O:$O,$Q1)-SUMIFS($R:$R,$P:$P,"81",$O:$O,$Q1)-SUMIF($T:$T,$Q1,$W:$W)&lt;0,"Attenzione, nelle seguenti sezioni le destinazioni risultano superiori alle relative risorse e generano pertanto squadratura 8: "&amp;CHAR(10)&amp;A7,"OK"),"OK")</f>
        <v>OK</v>
      </c>
      <c r="I22" s="832"/>
      <c r="J22" s="832"/>
      <c r="K22" s="832"/>
      <c r="L22" s="832"/>
      <c r="O22" s="751">
        <v>8</v>
      </c>
      <c r="P22" s="751">
        <v>9</v>
      </c>
      <c r="Q22" s="734" t="str">
        <f>B22</f>
        <v>F96H</v>
      </c>
      <c r="R22" s="750">
        <f>ROUND(C22,0)</f>
        <v>0</v>
      </c>
      <c r="S22" s="751" t="str">
        <f>VLOOKUP(O22,Q:R,2,FALSE)</f>
        <v>SQ9</v>
      </c>
      <c r="T22" s="751"/>
      <c r="U22" s="751"/>
      <c r="W22" s="750"/>
    </row>
    <row r="23" spans="1:23" ht="17.100000000000001" customHeight="1" x14ac:dyDescent="0.2">
      <c r="A23" s="759" t="s">
        <v>468</v>
      </c>
      <c r="B23" s="771" t="s">
        <v>467</v>
      </c>
      <c r="C23" s="777"/>
      <c r="D23" s="740"/>
      <c r="E23" s="823"/>
      <c r="F23" s="744"/>
      <c r="G23" s="814"/>
      <c r="H23" s="833"/>
      <c r="I23" s="832"/>
      <c r="J23" s="832"/>
      <c r="K23" s="832"/>
      <c r="L23" s="832"/>
      <c r="O23" s="751">
        <v>8</v>
      </c>
      <c r="P23" s="751">
        <v>9</v>
      </c>
      <c r="Q23" s="734" t="str">
        <f>B23</f>
        <v>F10M</v>
      </c>
      <c r="R23" s="750">
        <f>ROUND(C23,0)</f>
        <v>0</v>
      </c>
      <c r="S23" s="751" t="str">
        <f>VLOOKUP(O23,Q:R,2,FALSE)</f>
        <v>SQ9</v>
      </c>
      <c r="T23" s="751"/>
      <c r="U23" s="751"/>
      <c r="W23" s="750"/>
    </row>
    <row r="24" spans="1:23" ht="17.100000000000001" customHeight="1" x14ac:dyDescent="0.2">
      <c r="A24" s="759" t="s">
        <v>466</v>
      </c>
      <c r="B24" s="771" t="s">
        <v>465</v>
      </c>
      <c r="C24" s="777"/>
      <c r="D24" s="740"/>
      <c r="E24" s="823"/>
      <c r="F24" s="744"/>
      <c r="G24" s="814"/>
      <c r="H24" s="833"/>
      <c r="I24" s="832"/>
      <c r="J24" s="832"/>
      <c r="K24" s="832"/>
      <c r="L24" s="832"/>
      <c r="O24" s="751">
        <v>8</v>
      </c>
      <c r="P24" s="751">
        <v>9</v>
      </c>
      <c r="Q24" s="734" t="str">
        <f>B24</f>
        <v>F10N</v>
      </c>
      <c r="R24" s="750">
        <f>ROUND(C24,0)</f>
        <v>0</v>
      </c>
      <c r="S24" s="751" t="str">
        <f>VLOOKUP(O24,Q:R,2,FALSE)</f>
        <v>SQ9</v>
      </c>
      <c r="T24" s="751"/>
      <c r="U24" s="751"/>
      <c r="W24" s="750"/>
    </row>
    <row r="25" spans="1:23" ht="17.100000000000001" customHeight="1" thickBot="1" x14ac:dyDescent="0.25">
      <c r="A25" s="759" t="s">
        <v>464</v>
      </c>
      <c r="B25" s="769" t="s">
        <v>463</v>
      </c>
      <c r="C25" s="777"/>
      <c r="D25" s="740"/>
      <c r="E25" s="823"/>
      <c r="F25" s="744"/>
      <c r="G25" s="814"/>
      <c r="H25" s="831"/>
      <c r="O25" s="751">
        <v>8</v>
      </c>
      <c r="P25" s="751">
        <v>9</v>
      </c>
      <c r="Q25" s="734" t="str">
        <f>B25</f>
        <v>F10L</v>
      </c>
      <c r="R25" s="750">
        <f>ROUND(C25,0)</f>
        <v>0</v>
      </c>
      <c r="S25" s="751" t="str">
        <f>VLOOKUP(O25,Q:R,2,FALSE)</f>
        <v>SQ9</v>
      </c>
      <c r="T25" s="751"/>
      <c r="U25" s="751"/>
      <c r="V25" s="756"/>
      <c r="W25" s="750"/>
    </row>
    <row r="26" spans="1:23" ht="17.100000000000001" customHeight="1" x14ac:dyDescent="0.2">
      <c r="A26" s="830" t="s">
        <v>462</v>
      </c>
      <c r="B26" s="769" t="s">
        <v>461</v>
      </c>
      <c r="C26" s="774"/>
      <c r="D26" s="744"/>
      <c r="E26" s="823"/>
      <c r="F26" s="744"/>
      <c r="G26" s="814"/>
      <c r="H26" s="829"/>
      <c r="O26" s="751">
        <v>8</v>
      </c>
      <c r="P26" s="751">
        <v>9</v>
      </c>
      <c r="Q26" s="734" t="str">
        <f>B26</f>
        <v>F24L</v>
      </c>
      <c r="R26" s="750">
        <f>ROUND(C26,0)</f>
        <v>0</v>
      </c>
      <c r="S26" s="751" t="str">
        <f>VLOOKUP(O26,Q:R,2,FALSE)</f>
        <v>SQ9</v>
      </c>
      <c r="T26" s="751"/>
      <c r="U26" s="751"/>
      <c r="V26" s="756"/>
      <c r="W26" s="750"/>
    </row>
    <row r="27" spans="1:23" ht="17.100000000000001" customHeight="1" x14ac:dyDescent="0.2">
      <c r="A27" s="827" t="s">
        <v>460</v>
      </c>
      <c r="B27" s="826" t="s">
        <v>459</v>
      </c>
      <c r="C27" s="825"/>
      <c r="D27" s="744"/>
      <c r="E27" s="815"/>
      <c r="F27" s="744"/>
      <c r="G27" s="824"/>
      <c r="H27" s="828"/>
      <c r="O27" s="751">
        <v>8</v>
      </c>
      <c r="P27" s="751">
        <v>9</v>
      </c>
      <c r="Q27" s="734" t="str">
        <f>B27</f>
        <v>F24M</v>
      </c>
      <c r="R27" s="750">
        <f>ROUND(C27,0)</f>
        <v>0</v>
      </c>
      <c r="S27" s="751" t="str">
        <f>VLOOKUP(O27,Q:R,2,FALSE)</f>
        <v>SQ9</v>
      </c>
      <c r="T27" s="751"/>
      <c r="U27" s="751"/>
      <c r="V27" s="756"/>
      <c r="W27" s="750"/>
    </row>
    <row r="28" spans="1:23" ht="17.100000000000001" customHeight="1" x14ac:dyDescent="0.2">
      <c r="A28" s="827" t="s">
        <v>392</v>
      </c>
      <c r="B28" s="826" t="s">
        <v>391</v>
      </c>
      <c r="C28" s="825"/>
      <c r="D28" s="744"/>
      <c r="E28" s="815"/>
      <c r="F28" s="744"/>
      <c r="G28" s="824"/>
      <c r="H28" s="746"/>
      <c r="O28" s="751">
        <v>8</v>
      </c>
      <c r="P28" s="751">
        <v>9</v>
      </c>
      <c r="Q28" s="734" t="str">
        <f>B28</f>
        <v>F24P</v>
      </c>
      <c r="R28" s="750">
        <f>ROUND(C28,0)</f>
        <v>0</v>
      </c>
      <c r="S28" s="751" t="str">
        <f>VLOOKUP(O28,Q:R,2,FALSE)</f>
        <v>SQ9</v>
      </c>
      <c r="T28" s="751"/>
      <c r="U28" s="751"/>
    </row>
    <row r="29" spans="1:23" ht="17.100000000000001" customHeight="1" x14ac:dyDescent="0.2">
      <c r="A29" s="759" t="s">
        <v>458</v>
      </c>
      <c r="B29" s="769" t="s">
        <v>457</v>
      </c>
      <c r="C29" s="777"/>
      <c r="D29" s="740"/>
      <c r="E29" s="823"/>
      <c r="F29" s="744"/>
      <c r="G29" s="814"/>
      <c r="H29" s="746"/>
      <c r="O29" s="751">
        <v>8</v>
      </c>
      <c r="P29" s="751">
        <v>9</v>
      </c>
      <c r="Q29" s="734" t="str">
        <f>B29</f>
        <v>F18P</v>
      </c>
      <c r="R29" s="750">
        <f>ROUND(C29,0)</f>
        <v>0</v>
      </c>
      <c r="S29" s="751" t="str">
        <f>VLOOKUP(O29,Q:R,2,FALSE)</f>
        <v>SQ9</v>
      </c>
      <c r="T29" s="751"/>
      <c r="U29" s="751"/>
    </row>
    <row r="30" spans="1:23" ht="17.100000000000001" customHeight="1" x14ac:dyDescent="0.2">
      <c r="A30" s="759" t="s">
        <v>456</v>
      </c>
      <c r="B30" s="769" t="s">
        <v>455</v>
      </c>
      <c r="C30" s="777"/>
      <c r="D30" s="740"/>
      <c r="E30" s="823"/>
      <c r="F30" s="744"/>
      <c r="G30" s="814"/>
      <c r="H30" s="746"/>
      <c r="O30" s="751">
        <v>8</v>
      </c>
      <c r="P30" s="751">
        <v>9</v>
      </c>
      <c r="Q30" s="734" t="str">
        <f>B30</f>
        <v>F20O</v>
      </c>
      <c r="R30" s="750">
        <f>ROUND(C30,0)</f>
        <v>0</v>
      </c>
      <c r="S30" s="751" t="str">
        <f>VLOOKUP(O30,Q:R,2,FALSE)</f>
        <v>SQ9</v>
      </c>
      <c r="T30" s="751"/>
      <c r="U30" s="751"/>
      <c r="W30" s="750"/>
    </row>
    <row r="31" spans="1:23" ht="17.100000000000001" customHeight="1" x14ac:dyDescent="0.2">
      <c r="A31" s="759" t="s">
        <v>454</v>
      </c>
      <c r="B31" s="769" t="s">
        <v>453</v>
      </c>
      <c r="C31" s="777"/>
      <c r="D31" s="740"/>
      <c r="E31" s="823"/>
      <c r="F31" s="744"/>
      <c r="G31" s="814"/>
      <c r="H31" s="746"/>
      <c r="O31" s="751">
        <v>8</v>
      </c>
      <c r="P31" s="751">
        <v>9</v>
      </c>
      <c r="Q31" s="734" t="str">
        <f>B31</f>
        <v>F18N</v>
      </c>
      <c r="R31" s="750">
        <f>ROUND(C31,0)</f>
        <v>0</v>
      </c>
      <c r="S31" s="751" t="str">
        <f>VLOOKUP(O31,Q:R,2,FALSE)</f>
        <v>SQ9</v>
      </c>
      <c r="T31" s="751"/>
      <c r="U31" s="751"/>
      <c r="W31" s="750"/>
    </row>
    <row r="32" spans="1:23" ht="17.100000000000001" customHeight="1" x14ac:dyDescent="0.2">
      <c r="A32" s="759" t="s">
        <v>452</v>
      </c>
      <c r="B32" s="770" t="s">
        <v>395</v>
      </c>
      <c r="C32" s="777">
        <v>858</v>
      </c>
      <c r="D32" s="740"/>
      <c r="E32" s="815"/>
      <c r="F32" s="744"/>
      <c r="G32" s="814"/>
      <c r="H32" s="746"/>
      <c r="O32" s="751">
        <v>8</v>
      </c>
      <c r="P32" s="751">
        <v>9</v>
      </c>
      <c r="Q32" s="734" t="str">
        <f>B32</f>
        <v>F24T</v>
      </c>
      <c r="R32" s="750">
        <f>ROUND(C32,0)</f>
        <v>858</v>
      </c>
      <c r="S32" s="751" t="str">
        <f>VLOOKUP(O32,Q:R,2,FALSE)</f>
        <v>SQ9</v>
      </c>
      <c r="T32" s="751"/>
      <c r="U32" s="751"/>
      <c r="W32" s="750"/>
    </row>
    <row r="33" spans="1:23" ht="17.100000000000001" customHeight="1" x14ac:dyDescent="0.2">
      <c r="A33" s="759" t="s">
        <v>389</v>
      </c>
      <c r="B33" s="770" t="s">
        <v>388</v>
      </c>
      <c r="C33" s="777"/>
      <c r="D33" s="740"/>
      <c r="E33" s="815"/>
      <c r="F33" s="744"/>
      <c r="G33" s="814"/>
      <c r="H33" s="746"/>
      <c r="O33" s="751">
        <v>8</v>
      </c>
      <c r="P33" s="751">
        <v>9</v>
      </c>
      <c r="Q33" s="734" t="str">
        <f>B33</f>
        <v>F33U</v>
      </c>
      <c r="R33" s="750">
        <f>ROUND(C33,0)</f>
        <v>0</v>
      </c>
      <c r="S33" s="751" t="str">
        <f>VLOOKUP(O33,Q:R,2,FALSE)</f>
        <v>SQ9</v>
      </c>
      <c r="T33" s="751"/>
      <c r="U33" s="751"/>
      <c r="W33" s="750"/>
    </row>
    <row r="34" spans="1:23" ht="17.100000000000001" customHeight="1" x14ac:dyDescent="0.2">
      <c r="A34" s="759" t="s">
        <v>451</v>
      </c>
      <c r="B34" s="769" t="s">
        <v>450</v>
      </c>
      <c r="C34" s="777"/>
      <c r="D34" s="740"/>
      <c r="E34" s="815"/>
      <c r="F34" s="744"/>
      <c r="G34" s="814"/>
      <c r="H34" s="746"/>
      <c r="O34" s="751">
        <v>8</v>
      </c>
      <c r="P34" s="751">
        <v>9</v>
      </c>
      <c r="Q34" s="734" t="str">
        <f>B34</f>
        <v>F999</v>
      </c>
      <c r="R34" s="750">
        <f>ROUND(C34,0)</f>
        <v>0</v>
      </c>
      <c r="S34" s="751" t="str">
        <f>VLOOKUP(O34,Q:R,2,FALSE)</f>
        <v>SQ9</v>
      </c>
      <c r="T34" s="751"/>
      <c r="U34" s="751"/>
      <c r="W34" s="750"/>
    </row>
    <row r="35" spans="1:23" ht="17.100000000000001" customHeight="1" x14ac:dyDescent="0.2">
      <c r="A35" s="759" t="s">
        <v>449</v>
      </c>
      <c r="B35" s="769" t="s">
        <v>448</v>
      </c>
      <c r="C35" s="777"/>
      <c r="D35" s="740"/>
      <c r="E35" s="815"/>
      <c r="F35" s="744"/>
      <c r="G35" s="814"/>
      <c r="H35" s="746"/>
      <c r="O35" s="816">
        <v>8</v>
      </c>
      <c r="P35" s="816">
        <v>9</v>
      </c>
      <c r="Q35" s="818" t="str">
        <f>B35</f>
        <v>F00O</v>
      </c>
      <c r="R35" s="817">
        <f>ROUND(C35,0)</f>
        <v>0</v>
      </c>
      <c r="S35" s="816" t="str">
        <f>VLOOKUP(O35,Q:R,2,FALSE)</f>
        <v>SQ9</v>
      </c>
      <c r="T35" s="751"/>
      <c r="U35" s="751"/>
      <c r="W35" s="750"/>
    </row>
    <row r="36" spans="1:23" ht="17.100000000000001" customHeight="1" thickBot="1" x14ac:dyDescent="0.25">
      <c r="A36" s="755" t="s">
        <v>447</v>
      </c>
      <c r="B36" s="754"/>
      <c r="C36" s="753">
        <f>SUM(C20:C35)</f>
        <v>1280</v>
      </c>
      <c r="D36" s="740"/>
      <c r="E36" s="815"/>
      <c r="F36" s="744"/>
      <c r="G36" s="814"/>
      <c r="H36" s="746"/>
      <c r="O36" s="751"/>
      <c r="P36" s="751"/>
      <c r="R36" s="750"/>
      <c r="S36" s="751"/>
      <c r="T36" s="751"/>
      <c r="U36" s="751"/>
      <c r="W36" s="750"/>
    </row>
    <row r="37" spans="1:23" ht="17.100000000000001" customHeight="1" x14ac:dyDescent="0.2">
      <c r="A37" s="822" t="s">
        <v>446</v>
      </c>
      <c r="B37" s="821"/>
      <c r="C37" s="820"/>
      <c r="D37" s="740"/>
      <c r="E37" s="815"/>
      <c r="F37" s="744"/>
      <c r="G37" s="814"/>
      <c r="H37" s="746"/>
      <c r="T37" s="751"/>
      <c r="U37" s="751"/>
      <c r="W37" s="750"/>
    </row>
    <row r="38" spans="1:23" ht="17.100000000000001" customHeight="1" x14ac:dyDescent="0.2">
      <c r="A38" s="759" t="s">
        <v>445</v>
      </c>
      <c r="B38" s="769" t="s">
        <v>444</v>
      </c>
      <c r="C38" s="757"/>
      <c r="D38" s="740"/>
      <c r="E38" s="815"/>
      <c r="F38" s="744"/>
      <c r="G38" s="814"/>
      <c r="H38" s="819"/>
      <c r="O38" s="751">
        <v>8</v>
      </c>
      <c r="P38" s="751">
        <v>81</v>
      </c>
      <c r="Q38" s="734" t="str">
        <f>B38</f>
        <v>F27I</v>
      </c>
      <c r="R38" s="750">
        <f>ROUND(C38,0)</f>
        <v>0</v>
      </c>
      <c r="S38" s="751" t="str">
        <f>VLOOKUP(O38,Q:R,2,FALSE)</f>
        <v>SQ9</v>
      </c>
      <c r="T38" s="751"/>
      <c r="U38" s="751"/>
      <c r="W38" s="750"/>
    </row>
    <row r="39" spans="1:23" ht="17.25" customHeight="1" x14ac:dyDescent="0.2">
      <c r="A39" s="759" t="s">
        <v>443</v>
      </c>
      <c r="B39" s="769" t="s">
        <v>442</v>
      </c>
      <c r="C39" s="757"/>
      <c r="D39" s="740"/>
      <c r="E39" s="815"/>
      <c r="F39" s="744"/>
      <c r="G39" s="814"/>
      <c r="H39" s="746"/>
      <c r="O39" s="751">
        <v>8</v>
      </c>
      <c r="P39" s="751">
        <v>81</v>
      </c>
      <c r="Q39" s="734" t="str">
        <f>B39</f>
        <v>F00P</v>
      </c>
      <c r="R39" s="750">
        <f>ROUND(C39,0)</f>
        <v>0</v>
      </c>
      <c r="S39" s="751" t="str">
        <f>VLOOKUP(O39,Q:R,2,FALSE)</f>
        <v>SQ9</v>
      </c>
      <c r="T39" s="751"/>
      <c r="U39" s="751"/>
      <c r="W39" s="750"/>
    </row>
    <row r="40" spans="1:23" ht="17.100000000000001" customHeight="1" x14ac:dyDescent="0.2">
      <c r="A40" s="759" t="s">
        <v>441</v>
      </c>
      <c r="B40" s="769" t="s">
        <v>440</v>
      </c>
      <c r="C40" s="757"/>
      <c r="D40" s="740"/>
      <c r="E40" s="815"/>
      <c r="F40" s="744"/>
      <c r="G40" s="814"/>
      <c r="H40" s="746"/>
      <c r="O40" s="751">
        <v>8</v>
      </c>
      <c r="P40" s="751">
        <v>81</v>
      </c>
      <c r="Q40" s="734" t="str">
        <f>B40</f>
        <v>F01S</v>
      </c>
      <c r="R40" s="750">
        <f>ROUND(C40,0)</f>
        <v>0</v>
      </c>
      <c r="S40" s="751" t="str">
        <f>VLOOKUP(O40,Q:R,2,FALSE)</f>
        <v>SQ9</v>
      </c>
      <c r="T40" s="751"/>
      <c r="U40" s="751"/>
      <c r="W40" s="750"/>
    </row>
    <row r="41" spans="1:23" ht="17.25" customHeight="1" x14ac:dyDescent="0.2">
      <c r="A41" s="759" t="s">
        <v>439</v>
      </c>
      <c r="B41" s="769" t="s">
        <v>438</v>
      </c>
      <c r="C41" s="757"/>
      <c r="D41" s="740"/>
      <c r="E41" s="815"/>
      <c r="F41" s="744"/>
      <c r="G41" s="814"/>
      <c r="O41" s="751">
        <v>8</v>
      </c>
      <c r="P41" s="751">
        <v>81</v>
      </c>
      <c r="Q41" s="734" t="str">
        <f>B41</f>
        <v>F01T</v>
      </c>
      <c r="R41" s="750">
        <f>ROUND(C41,0)</f>
        <v>0</v>
      </c>
      <c r="S41" s="751" t="str">
        <f>VLOOKUP(O41,Q:R,2,FALSE)</f>
        <v>SQ9</v>
      </c>
      <c r="T41" s="751"/>
      <c r="U41" s="751"/>
      <c r="W41" s="750"/>
    </row>
    <row r="42" spans="1:23" ht="17.25" customHeight="1" x14ac:dyDescent="0.2">
      <c r="A42" s="1" t="s">
        <v>437</v>
      </c>
      <c r="B42" s="769" t="s">
        <v>436</v>
      </c>
      <c r="C42" s="757"/>
      <c r="D42" s="740"/>
      <c r="E42" s="815"/>
      <c r="F42" s="744"/>
      <c r="G42" s="814"/>
      <c r="O42" s="816">
        <v>8</v>
      </c>
      <c r="P42" s="816">
        <v>81</v>
      </c>
      <c r="Q42" s="818" t="str">
        <f>B42</f>
        <v>F01P</v>
      </c>
      <c r="R42" s="817">
        <f>ROUND(C42,0)</f>
        <v>0</v>
      </c>
      <c r="S42" s="816" t="str">
        <f>VLOOKUP(O42,Q:R,2,FALSE)</f>
        <v>SQ9</v>
      </c>
      <c r="T42" s="751"/>
      <c r="U42" s="751"/>
      <c r="W42" s="750"/>
    </row>
    <row r="43" spans="1:23" ht="17.25" customHeight="1" thickBot="1" x14ac:dyDescent="0.25">
      <c r="A43" s="755" t="s">
        <v>435</v>
      </c>
      <c r="B43" s="754"/>
      <c r="C43" s="753">
        <f>SUM(C38:C42)</f>
        <v>0</v>
      </c>
      <c r="D43" s="810"/>
      <c r="E43" s="815"/>
      <c r="F43" s="744"/>
      <c r="G43" s="814"/>
      <c r="O43" s="751" t="s">
        <v>384</v>
      </c>
      <c r="P43" s="751"/>
      <c r="R43" s="750"/>
      <c r="S43" s="751"/>
      <c r="T43" s="751"/>
      <c r="U43" s="751"/>
      <c r="W43" s="750"/>
    </row>
    <row r="44" spans="1:23" ht="17.25" customHeight="1" thickBot="1" x14ac:dyDescent="0.25">
      <c r="A44" s="749" t="s">
        <v>434</v>
      </c>
      <c r="B44" s="748"/>
      <c r="C44" s="747">
        <f>C18+C36-C43</f>
        <v>260177</v>
      </c>
      <c r="D44" s="810"/>
      <c r="E44" s="815"/>
      <c r="F44" s="744"/>
      <c r="G44" s="814"/>
      <c r="O44" s="751"/>
      <c r="P44" s="751"/>
    </row>
    <row r="45" spans="1:23" ht="17.25" customHeight="1" thickBot="1" x14ac:dyDescent="0.25">
      <c r="A45" s="813" t="s">
        <v>382</v>
      </c>
      <c r="B45" s="812"/>
      <c r="C45" s="811">
        <f>C44</f>
        <v>260177</v>
      </c>
      <c r="D45" s="810"/>
      <c r="E45" s="739" t="s">
        <v>381</v>
      </c>
      <c r="F45" s="738"/>
      <c r="G45" s="741">
        <f>G16</f>
        <v>163417</v>
      </c>
      <c r="O45" s="751"/>
      <c r="P45" s="751"/>
    </row>
    <row r="46" spans="1:23" ht="5.25" customHeight="1" x14ac:dyDescent="0.2">
      <c r="D46" s="809"/>
      <c r="E46" s="808"/>
    </row>
    <row r="47" spans="1:23" x14ac:dyDescent="0.2">
      <c r="A47" s="732" t="s">
        <v>433</v>
      </c>
    </row>
    <row r="48" spans="1:23" x14ac:dyDescent="0.2">
      <c r="A48" s="732" t="s">
        <v>432</v>
      </c>
    </row>
    <row r="49" spans="1:1" x14ac:dyDescent="0.2">
      <c r="A49" s="732" t="s">
        <v>431</v>
      </c>
    </row>
    <row r="50" spans="1:1" x14ac:dyDescent="0.2">
      <c r="A50" s="732" t="s">
        <v>430</v>
      </c>
    </row>
    <row r="51" spans="1:1" x14ac:dyDescent="0.2">
      <c r="A51" s="732" t="s">
        <v>429</v>
      </c>
    </row>
    <row r="52" spans="1:1" x14ac:dyDescent="0.2">
      <c r="A52" s="732" t="s">
        <v>428</v>
      </c>
    </row>
    <row r="53" spans="1:1" x14ac:dyDescent="0.2">
      <c r="A53" s="732" t="s">
        <v>427</v>
      </c>
    </row>
  </sheetData>
  <sheetProtection algorithmName="SHA-512" hashValue="iuE3AHVmYM80b+icdsfJU6v/a0p2WPYkdntyYwKHcwidChRjKdQMqgnV/5nnQhifG8GknJ8JSMR+zqZpJURaAg==" saltValue="L2S0UApPfSLCjp4NWJw8RQ==" spinCount="100000" sheet="1" formatColumns="0" selectLockedCells="1"/>
  <mergeCells count="4">
    <mergeCell ref="H6:H12"/>
    <mergeCell ref="H13:H14"/>
    <mergeCell ref="H15:H16"/>
    <mergeCell ref="H22:H25"/>
  </mergeCells>
  <dataValidations count="3">
    <dataValidation type="whole" allowBlank="1" showInputMessage="1" showErrorMessage="1" errorTitle="ERRORE NEL DATO IMMESSO" error="INSERIRE SOLO NUMERI INTERI POSITIVI" sqref="IY33:IY39 SU33:SU39 ACQ33:ACQ39 AMM33:AMM39 AWI33:AWI39 BGE33:BGE39 BQA33:BQA39 BZW33:BZW39 CJS33:CJS39 CTO33:CTO39 DDK33:DDK39 DNG33:DNG39 DXC33:DXC39 EGY33:EGY39 EQU33:EQU39 FAQ33:FAQ39 FKM33:FKM39 FUI33:FUI39 GEE33:GEE39 GOA33:GOA39 GXW33:GXW39 HHS33:HHS39 HRO33:HRO39 IBK33:IBK39 ILG33:ILG39 IVC33:IVC39 JEY33:JEY39 JOU33:JOU39 JYQ33:JYQ39 KIM33:KIM39 KSI33:KSI39 LCE33:LCE39 LMA33:LMA39 LVW33:LVW39 MFS33:MFS39 MPO33:MPO39 MZK33:MZK39 NJG33:NJG39 NTC33:NTC39 OCY33:OCY39 OMU33:OMU39 OWQ33:OWQ39 PGM33:PGM39 PQI33:PQI39 QAE33:QAE39 QKA33:QKA39 QTW33:QTW39 RDS33:RDS39 RNO33:RNO39 RXK33:RXK39 SHG33:SHG39 SRC33:SRC39 TAY33:TAY39 TKU33:TKU39 TUQ33:TUQ39 UEM33:UEM39 UOI33:UOI39 UYE33:UYE39 VIA33:VIA39 VRW33:VRW39 WBS33:WBS39 WLO33:WLO39 WVK33:WVK39 C65564:C65570 IY65561:IY65567 SU65561:SU65567 ACQ65561:ACQ65567 AMM65561:AMM65567 AWI65561:AWI65567 BGE65561:BGE65567 BQA65561:BQA65567 BZW65561:BZW65567 CJS65561:CJS65567 CTO65561:CTO65567 DDK65561:DDK65567 DNG65561:DNG65567 DXC65561:DXC65567 EGY65561:EGY65567 EQU65561:EQU65567 FAQ65561:FAQ65567 FKM65561:FKM65567 FUI65561:FUI65567 GEE65561:GEE65567 GOA65561:GOA65567 GXW65561:GXW65567 HHS65561:HHS65567 HRO65561:HRO65567 IBK65561:IBK65567 ILG65561:ILG65567 IVC65561:IVC65567 JEY65561:JEY65567 JOU65561:JOU65567 JYQ65561:JYQ65567 KIM65561:KIM65567 KSI65561:KSI65567 LCE65561:LCE65567 LMA65561:LMA65567 LVW65561:LVW65567 MFS65561:MFS65567 MPO65561:MPO65567 MZK65561:MZK65567 NJG65561:NJG65567 NTC65561:NTC65567 OCY65561:OCY65567 OMU65561:OMU65567 OWQ65561:OWQ65567 PGM65561:PGM65567 PQI65561:PQI65567 QAE65561:QAE65567 QKA65561:QKA65567 QTW65561:QTW65567 RDS65561:RDS65567 RNO65561:RNO65567 RXK65561:RXK65567 SHG65561:SHG65567 SRC65561:SRC65567 TAY65561:TAY65567 TKU65561:TKU65567 TUQ65561:TUQ65567 UEM65561:UEM65567 UOI65561:UOI65567 UYE65561:UYE65567 VIA65561:VIA65567 VRW65561:VRW65567 WBS65561:WBS65567 WLO65561:WLO65567 WVK65561:WVK65567 C131100:C131106 IY131097:IY131103 SU131097:SU131103 ACQ131097:ACQ131103 AMM131097:AMM131103 AWI131097:AWI131103 BGE131097:BGE131103 BQA131097:BQA131103 BZW131097:BZW131103 CJS131097:CJS131103 CTO131097:CTO131103 DDK131097:DDK131103 DNG131097:DNG131103 DXC131097:DXC131103 EGY131097:EGY131103 EQU131097:EQU131103 FAQ131097:FAQ131103 FKM131097:FKM131103 FUI131097:FUI131103 GEE131097:GEE131103 GOA131097:GOA131103 GXW131097:GXW131103 HHS131097:HHS131103 HRO131097:HRO131103 IBK131097:IBK131103 ILG131097:ILG131103 IVC131097:IVC131103 JEY131097:JEY131103 JOU131097:JOU131103 JYQ131097:JYQ131103 KIM131097:KIM131103 KSI131097:KSI131103 LCE131097:LCE131103 LMA131097:LMA131103 LVW131097:LVW131103 MFS131097:MFS131103 MPO131097:MPO131103 MZK131097:MZK131103 NJG131097:NJG131103 NTC131097:NTC131103 OCY131097:OCY131103 OMU131097:OMU131103 OWQ131097:OWQ131103 PGM131097:PGM131103 PQI131097:PQI131103 QAE131097:QAE131103 QKA131097:QKA131103 QTW131097:QTW131103 RDS131097:RDS131103 RNO131097:RNO131103 RXK131097:RXK131103 SHG131097:SHG131103 SRC131097:SRC131103 TAY131097:TAY131103 TKU131097:TKU131103 TUQ131097:TUQ131103 UEM131097:UEM131103 UOI131097:UOI131103 UYE131097:UYE131103 VIA131097:VIA131103 VRW131097:VRW131103 WBS131097:WBS131103 WLO131097:WLO131103 WVK131097:WVK131103 C196636:C196642 IY196633:IY196639 SU196633:SU196639 ACQ196633:ACQ196639 AMM196633:AMM196639 AWI196633:AWI196639 BGE196633:BGE196639 BQA196633:BQA196639 BZW196633:BZW196639 CJS196633:CJS196639 CTO196633:CTO196639 DDK196633:DDK196639 DNG196633:DNG196639 DXC196633:DXC196639 EGY196633:EGY196639 EQU196633:EQU196639 FAQ196633:FAQ196639 FKM196633:FKM196639 FUI196633:FUI196639 GEE196633:GEE196639 GOA196633:GOA196639 GXW196633:GXW196639 HHS196633:HHS196639 HRO196633:HRO196639 IBK196633:IBK196639 ILG196633:ILG196639 IVC196633:IVC196639 JEY196633:JEY196639 JOU196633:JOU196639 JYQ196633:JYQ196639 KIM196633:KIM196639 KSI196633:KSI196639 LCE196633:LCE196639 LMA196633:LMA196639 LVW196633:LVW196639 MFS196633:MFS196639 MPO196633:MPO196639 MZK196633:MZK196639 NJG196633:NJG196639 NTC196633:NTC196639 OCY196633:OCY196639 OMU196633:OMU196639 OWQ196633:OWQ196639 PGM196633:PGM196639 PQI196633:PQI196639 QAE196633:QAE196639 QKA196633:QKA196639 QTW196633:QTW196639 RDS196633:RDS196639 RNO196633:RNO196639 RXK196633:RXK196639 SHG196633:SHG196639 SRC196633:SRC196639 TAY196633:TAY196639 TKU196633:TKU196639 TUQ196633:TUQ196639 UEM196633:UEM196639 UOI196633:UOI196639 UYE196633:UYE196639 VIA196633:VIA196639 VRW196633:VRW196639 WBS196633:WBS196639 WLO196633:WLO196639 WVK196633:WVK196639 C262172:C262178 IY262169:IY262175 SU262169:SU262175 ACQ262169:ACQ262175 AMM262169:AMM262175 AWI262169:AWI262175 BGE262169:BGE262175 BQA262169:BQA262175 BZW262169:BZW262175 CJS262169:CJS262175 CTO262169:CTO262175 DDK262169:DDK262175 DNG262169:DNG262175 DXC262169:DXC262175 EGY262169:EGY262175 EQU262169:EQU262175 FAQ262169:FAQ262175 FKM262169:FKM262175 FUI262169:FUI262175 GEE262169:GEE262175 GOA262169:GOA262175 GXW262169:GXW262175 HHS262169:HHS262175 HRO262169:HRO262175 IBK262169:IBK262175 ILG262169:ILG262175 IVC262169:IVC262175 JEY262169:JEY262175 JOU262169:JOU262175 JYQ262169:JYQ262175 KIM262169:KIM262175 KSI262169:KSI262175 LCE262169:LCE262175 LMA262169:LMA262175 LVW262169:LVW262175 MFS262169:MFS262175 MPO262169:MPO262175 MZK262169:MZK262175 NJG262169:NJG262175 NTC262169:NTC262175 OCY262169:OCY262175 OMU262169:OMU262175 OWQ262169:OWQ262175 PGM262169:PGM262175 PQI262169:PQI262175 QAE262169:QAE262175 QKA262169:QKA262175 QTW262169:QTW262175 RDS262169:RDS262175 RNO262169:RNO262175 RXK262169:RXK262175 SHG262169:SHG262175 SRC262169:SRC262175 TAY262169:TAY262175 TKU262169:TKU262175 TUQ262169:TUQ262175 UEM262169:UEM262175 UOI262169:UOI262175 UYE262169:UYE262175 VIA262169:VIA262175 VRW262169:VRW262175 WBS262169:WBS262175 WLO262169:WLO262175 WVK262169:WVK262175 C327708:C327714 IY327705:IY327711 SU327705:SU327711 ACQ327705:ACQ327711 AMM327705:AMM327711 AWI327705:AWI327711 BGE327705:BGE327711 BQA327705:BQA327711 BZW327705:BZW327711 CJS327705:CJS327711 CTO327705:CTO327711 DDK327705:DDK327711 DNG327705:DNG327711 DXC327705:DXC327711 EGY327705:EGY327711 EQU327705:EQU327711 FAQ327705:FAQ327711 FKM327705:FKM327711 FUI327705:FUI327711 GEE327705:GEE327711 GOA327705:GOA327711 GXW327705:GXW327711 HHS327705:HHS327711 HRO327705:HRO327711 IBK327705:IBK327711 ILG327705:ILG327711 IVC327705:IVC327711 JEY327705:JEY327711 JOU327705:JOU327711 JYQ327705:JYQ327711 KIM327705:KIM327711 KSI327705:KSI327711 LCE327705:LCE327711 LMA327705:LMA327711 LVW327705:LVW327711 MFS327705:MFS327711 MPO327705:MPO327711 MZK327705:MZK327711 NJG327705:NJG327711 NTC327705:NTC327711 OCY327705:OCY327711 OMU327705:OMU327711 OWQ327705:OWQ327711 PGM327705:PGM327711 PQI327705:PQI327711 QAE327705:QAE327711 QKA327705:QKA327711 QTW327705:QTW327711 RDS327705:RDS327711 RNO327705:RNO327711 RXK327705:RXK327711 SHG327705:SHG327711 SRC327705:SRC327711 TAY327705:TAY327711 TKU327705:TKU327711 TUQ327705:TUQ327711 UEM327705:UEM327711 UOI327705:UOI327711 UYE327705:UYE327711 VIA327705:VIA327711 VRW327705:VRW327711 WBS327705:WBS327711 WLO327705:WLO327711 WVK327705:WVK327711 C393244:C393250 IY393241:IY393247 SU393241:SU393247 ACQ393241:ACQ393247 AMM393241:AMM393247 AWI393241:AWI393247 BGE393241:BGE393247 BQA393241:BQA393247 BZW393241:BZW393247 CJS393241:CJS393247 CTO393241:CTO393247 DDK393241:DDK393247 DNG393241:DNG393247 DXC393241:DXC393247 EGY393241:EGY393247 EQU393241:EQU393247 FAQ393241:FAQ393247 FKM393241:FKM393247 FUI393241:FUI393247 GEE393241:GEE393247 GOA393241:GOA393247 GXW393241:GXW393247 HHS393241:HHS393247 HRO393241:HRO393247 IBK393241:IBK393247 ILG393241:ILG393247 IVC393241:IVC393247 JEY393241:JEY393247 JOU393241:JOU393247 JYQ393241:JYQ393247 KIM393241:KIM393247 KSI393241:KSI393247 LCE393241:LCE393247 LMA393241:LMA393247 LVW393241:LVW393247 MFS393241:MFS393247 MPO393241:MPO393247 MZK393241:MZK393247 NJG393241:NJG393247 NTC393241:NTC393247 OCY393241:OCY393247 OMU393241:OMU393247 OWQ393241:OWQ393247 PGM393241:PGM393247 PQI393241:PQI393247 QAE393241:QAE393247 QKA393241:QKA393247 QTW393241:QTW393247 RDS393241:RDS393247 RNO393241:RNO393247 RXK393241:RXK393247 SHG393241:SHG393247 SRC393241:SRC393247 TAY393241:TAY393247 TKU393241:TKU393247 TUQ393241:TUQ393247 UEM393241:UEM393247 UOI393241:UOI393247 UYE393241:UYE393247 VIA393241:VIA393247 VRW393241:VRW393247 WBS393241:WBS393247 WLO393241:WLO393247 WVK393241:WVK393247 C458780:C458786 IY458777:IY458783 SU458777:SU458783 ACQ458777:ACQ458783 AMM458777:AMM458783 AWI458777:AWI458783 BGE458777:BGE458783 BQA458777:BQA458783 BZW458777:BZW458783 CJS458777:CJS458783 CTO458777:CTO458783 DDK458777:DDK458783 DNG458777:DNG458783 DXC458777:DXC458783 EGY458777:EGY458783 EQU458777:EQU458783 FAQ458777:FAQ458783 FKM458777:FKM458783 FUI458777:FUI458783 GEE458777:GEE458783 GOA458777:GOA458783 GXW458777:GXW458783 HHS458777:HHS458783 HRO458777:HRO458783 IBK458777:IBK458783 ILG458777:ILG458783 IVC458777:IVC458783 JEY458777:JEY458783 JOU458777:JOU458783 JYQ458777:JYQ458783 KIM458777:KIM458783 KSI458777:KSI458783 LCE458777:LCE458783 LMA458777:LMA458783 LVW458777:LVW458783 MFS458777:MFS458783 MPO458777:MPO458783 MZK458777:MZK458783 NJG458777:NJG458783 NTC458777:NTC458783 OCY458777:OCY458783 OMU458777:OMU458783 OWQ458777:OWQ458783 PGM458777:PGM458783 PQI458777:PQI458783 QAE458777:QAE458783 QKA458777:QKA458783 QTW458777:QTW458783 RDS458777:RDS458783 RNO458777:RNO458783 RXK458777:RXK458783 SHG458777:SHG458783 SRC458777:SRC458783 TAY458777:TAY458783 TKU458777:TKU458783 TUQ458777:TUQ458783 UEM458777:UEM458783 UOI458777:UOI458783 UYE458777:UYE458783 VIA458777:VIA458783 VRW458777:VRW458783 WBS458777:WBS458783 WLO458777:WLO458783 WVK458777:WVK458783 C524316:C524322 IY524313:IY524319 SU524313:SU524319 ACQ524313:ACQ524319 AMM524313:AMM524319 AWI524313:AWI524319 BGE524313:BGE524319 BQA524313:BQA524319 BZW524313:BZW524319 CJS524313:CJS524319 CTO524313:CTO524319 DDK524313:DDK524319 DNG524313:DNG524319 DXC524313:DXC524319 EGY524313:EGY524319 EQU524313:EQU524319 FAQ524313:FAQ524319 FKM524313:FKM524319 FUI524313:FUI524319 GEE524313:GEE524319 GOA524313:GOA524319 GXW524313:GXW524319 HHS524313:HHS524319 HRO524313:HRO524319 IBK524313:IBK524319 ILG524313:ILG524319 IVC524313:IVC524319 JEY524313:JEY524319 JOU524313:JOU524319 JYQ524313:JYQ524319 KIM524313:KIM524319 KSI524313:KSI524319 LCE524313:LCE524319 LMA524313:LMA524319 LVW524313:LVW524319 MFS524313:MFS524319 MPO524313:MPO524319 MZK524313:MZK524319 NJG524313:NJG524319 NTC524313:NTC524319 OCY524313:OCY524319 OMU524313:OMU524319 OWQ524313:OWQ524319 PGM524313:PGM524319 PQI524313:PQI524319 QAE524313:QAE524319 QKA524313:QKA524319 QTW524313:QTW524319 RDS524313:RDS524319 RNO524313:RNO524319 RXK524313:RXK524319 SHG524313:SHG524319 SRC524313:SRC524319 TAY524313:TAY524319 TKU524313:TKU524319 TUQ524313:TUQ524319 UEM524313:UEM524319 UOI524313:UOI524319 UYE524313:UYE524319 VIA524313:VIA524319 VRW524313:VRW524319 WBS524313:WBS524319 WLO524313:WLO524319 WVK524313:WVK524319 C589852:C589858 IY589849:IY589855 SU589849:SU589855 ACQ589849:ACQ589855 AMM589849:AMM589855 AWI589849:AWI589855 BGE589849:BGE589855 BQA589849:BQA589855 BZW589849:BZW589855 CJS589849:CJS589855 CTO589849:CTO589855 DDK589849:DDK589855 DNG589849:DNG589855 DXC589849:DXC589855 EGY589849:EGY589855 EQU589849:EQU589855 FAQ589849:FAQ589855 FKM589849:FKM589855 FUI589849:FUI589855 GEE589849:GEE589855 GOA589849:GOA589855 GXW589849:GXW589855 HHS589849:HHS589855 HRO589849:HRO589855 IBK589849:IBK589855 ILG589849:ILG589855 IVC589849:IVC589855 JEY589849:JEY589855 JOU589849:JOU589855 JYQ589849:JYQ589855 KIM589849:KIM589855 KSI589849:KSI589855 LCE589849:LCE589855 LMA589849:LMA589855 LVW589849:LVW589855 MFS589849:MFS589855 MPO589849:MPO589855 MZK589849:MZK589855 NJG589849:NJG589855 NTC589849:NTC589855 OCY589849:OCY589855 OMU589849:OMU589855 OWQ589849:OWQ589855 PGM589849:PGM589855 PQI589849:PQI589855 QAE589849:QAE589855 QKA589849:QKA589855 QTW589849:QTW589855 RDS589849:RDS589855 RNO589849:RNO589855 RXK589849:RXK589855 SHG589849:SHG589855 SRC589849:SRC589855 TAY589849:TAY589855 TKU589849:TKU589855 TUQ589849:TUQ589855 UEM589849:UEM589855 UOI589849:UOI589855 UYE589849:UYE589855 VIA589849:VIA589855 VRW589849:VRW589855 WBS589849:WBS589855 WLO589849:WLO589855 WVK589849:WVK589855 C655388:C655394 IY655385:IY655391 SU655385:SU655391 ACQ655385:ACQ655391 AMM655385:AMM655391 AWI655385:AWI655391 BGE655385:BGE655391 BQA655385:BQA655391 BZW655385:BZW655391 CJS655385:CJS655391 CTO655385:CTO655391 DDK655385:DDK655391 DNG655385:DNG655391 DXC655385:DXC655391 EGY655385:EGY655391 EQU655385:EQU655391 FAQ655385:FAQ655391 FKM655385:FKM655391 FUI655385:FUI655391 GEE655385:GEE655391 GOA655385:GOA655391 GXW655385:GXW655391 HHS655385:HHS655391 HRO655385:HRO655391 IBK655385:IBK655391 ILG655385:ILG655391 IVC655385:IVC655391 JEY655385:JEY655391 JOU655385:JOU655391 JYQ655385:JYQ655391 KIM655385:KIM655391 KSI655385:KSI655391 LCE655385:LCE655391 LMA655385:LMA655391 LVW655385:LVW655391 MFS655385:MFS655391 MPO655385:MPO655391 MZK655385:MZK655391 NJG655385:NJG655391 NTC655385:NTC655391 OCY655385:OCY655391 OMU655385:OMU655391 OWQ655385:OWQ655391 PGM655385:PGM655391 PQI655385:PQI655391 QAE655385:QAE655391 QKA655385:QKA655391 QTW655385:QTW655391 RDS655385:RDS655391 RNO655385:RNO655391 RXK655385:RXK655391 SHG655385:SHG655391 SRC655385:SRC655391 TAY655385:TAY655391 TKU655385:TKU655391 TUQ655385:TUQ655391 UEM655385:UEM655391 UOI655385:UOI655391 UYE655385:UYE655391 VIA655385:VIA655391 VRW655385:VRW655391 WBS655385:WBS655391 WLO655385:WLO655391 WVK655385:WVK655391 C720924:C720930 IY720921:IY720927 SU720921:SU720927 ACQ720921:ACQ720927 AMM720921:AMM720927 AWI720921:AWI720927 BGE720921:BGE720927 BQA720921:BQA720927 BZW720921:BZW720927 CJS720921:CJS720927 CTO720921:CTO720927 DDK720921:DDK720927 DNG720921:DNG720927 DXC720921:DXC720927 EGY720921:EGY720927 EQU720921:EQU720927 FAQ720921:FAQ720927 FKM720921:FKM720927 FUI720921:FUI720927 GEE720921:GEE720927 GOA720921:GOA720927 GXW720921:GXW720927 HHS720921:HHS720927 HRO720921:HRO720927 IBK720921:IBK720927 ILG720921:ILG720927 IVC720921:IVC720927 JEY720921:JEY720927 JOU720921:JOU720927 JYQ720921:JYQ720927 KIM720921:KIM720927 KSI720921:KSI720927 LCE720921:LCE720927 LMA720921:LMA720927 LVW720921:LVW720927 MFS720921:MFS720927 MPO720921:MPO720927 MZK720921:MZK720927 NJG720921:NJG720927 NTC720921:NTC720927 OCY720921:OCY720927 OMU720921:OMU720927 OWQ720921:OWQ720927 PGM720921:PGM720927 PQI720921:PQI720927 QAE720921:QAE720927 QKA720921:QKA720927 QTW720921:QTW720927 RDS720921:RDS720927 RNO720921:RNO720927 RXK720921:RXK720927 SHG720921:SHG720927 SRC720921:SRC720927 TAY720921:TAY720927 TKU720921:TKU720927 TUQ720921:TUQ720927 UEM720921:UEM720927 UOI720921:UOI720927 UYE720921:UYE720927 VIA720921:VIA720927 VRW720921:VRW720927 WBS720921:WBS720927 WLO720921:WLO720927 WVK720921:WVK720927 C786460:C786466 IY786457:IY786463 SU786457:SU786463 ACQ786457:ACQ786463 AMM786457:AMM786463 AWI786457:AWI786463 BGE786457:BGE786463 BQA786457:BQA786463 BZW786457:BZW786463 CJS786457:CJS786463 CTO786457:CTO786463 DDK786457:DDK786463 DNG786457:DNG786463 DXC786457:DXC786463 EGY786457:EGY786463 EQU786457:EQU786463 FAQ786457:FAQ786463 FKM786457:FKM786463 FUI786457:FUI786463 GEE786457:GEE786463 GOA786457:GOA786463 GXW786457:GXW786463 HHS786457:HHS786463 HRO786457:HRO786463 IBK786457:IBK786463 ILG786457:ILG786463 IVC786457:IVC786463 JEY786457:JEY786463 JOU786457:JOU786463 JYQ786457:JYQ786463 KIM786457:KIM786463 KSI786457:KSI786463 LCE786457:LCE786463 LMA786457:LMA786463 LVW786457:LVW786463 MFS786457:MFS786463 MPO786457:MPO786463 MZK786457:MZK786463 NJG786457:NJG786463 NTC786457:NTC786463 OCY786457:OCY786463 OMU786457:OMU786463 OWQ786457:OWQ786463 PGM786457:PGM786463 PQI786457:PQI786463 QAE786457:QAE786463 QKA786457:QKA786463 QTW786457:QTW786463 RDS786457:RDS786463 RNO786457:RNO786463 RXK786457:RXK786463 SHG786457:SHG786463 SRC786457:SRC786463 TAY786457:TAY786463 TKU786457:TKU786463 TUQ786457:TUQ786463 UEM786457:UEM786463 UOI786457:UOI786463 UYE786457:UYE786463 VIA786457:VIA786463 VRW786457:VRW786463 WBS786457:WBS786463 WLO786457:WLO786463 WVK786457:WVK786463 C851996:C852002 IY851993:IY851999 SU851993:SU851999 ACQ851993:ACQ851999 AMM851993:AMM851999 AWI851993:AWI851999 BGE851993:BGE851999 BQA851993:BQA851999 BZW851993:BZW851999 CJS851993:CJS851999 CTO851993:CTO851999 DDK851993:DDK851999 DNG851993:DNG851999 DXC851993:DXC851999 EGY851993:EGY851999 EQU851993:EQU851999 FAQ851993:FAQ851999 FKM851993:FKM851999 FUI851993:FUI851999 GEE851993:GEE851999 GOA851993:GOA851999 GXW851993:GXW851999 HHS851993:HHS851999 HRO851993:HRO851999 IBK851993:IBK851999 ILG851993:ILG851999 IVC851993:IVC851999 JEY851993:JEY851999 JOU851993:JOU851999 JYQ851993:JYQ851999 KIM851993:KIM851999 KSI851993:KSI851999 LCE851993:LCE851999 LMA851993:LMA851999 LVW851993:LVW851999 MFS851993:MFS851999 MPO851993:MPO851999 MZK851993:MZK851999 NJG851993:NJG851999 NTC851993:NTC851999 OCY851993:OCY851999 OMU851993:OMU851999 OWQ851993:OWQ851999 PGM851993:PGM851999 PQI851993:PQI851999 QAE851993:QAE851999 QKA851993:QKA851999 QTW851993:QTW851999 RDS851993:RDS851999 RNO851993:RNO851999 RXK851993:RXK851999 SHG851993:SHG851999 SRC851993:SRC851999 TAY851993:TAY851999 TKU851993:TKU851999 TUQ851993:TUQ851999 UEM851993:UEM851999 UOI851993:UOI851999 UYE851993:UYE851999 VIA851993:VIA851999 VRW851993:VRW851999 WBS851993:WBS851999 WLO851993:WLO851999 WVK851993:WVK851999 C917532:C917538 IY917529:IY917535 SU917529:SU917535 ACQ917529:ACQ917535 AMM917529:AMM917535 AWI917529:AWI917535 BGE917529:BGE917535 BQA917529:BQA917535 BZW917529:BZW917535 CJS917529:CJS917535 CTO917529:CTO917535 DDK917529:DDK917535 DNG917529:DNG917535 DXC917529:DXC917535 EGY917529:EGY917535 EQU917529:EQU917535 FAQ917529:FAQ917535 FKM917529:FKM917535 FUI917529:FUI917535 GEE917529:GEE917535 GOA917529:GOA917535 GXW917529:GXW917535 HHS917529:HHS917535 HRO917529:HRO917535 IBK917529:IBK917535 ILG917529:ILG917535 IVC917529:IVC917535 JEY917529:JEY917535 JOU917529:JOU917535 JYQ917529:JYQ917535 KIM917529:KIM917535 KSI917529:KSI917535 LCE917529:LCE917535 LMA917529:LMA917535 LVW917529:LVW917535 MFS917529:MFS917535 MPO917529:MPO917535 MZK917529:MZK917535 NJG917529:NJG917535 NTC917529:NTC917535 OCY917529:OCY917535 OMU917529:OMU917535 OWQ917529:OWQ917535 PGM917529:PGM917535 PQI917529:PQI917535 QAE917529:QAE917535 QKA917529:QKA917535 QTW917529:QTW917535 RDS917529:RDS917535 RNO917529:RNO917535 RXK917529:RXK917535 SHG917529:SHG917535 SRC917529:SRC917535 TAY917529:TAY917535 TKU917529:TKU917535 TUQ917529:TUQ917535 UEM917529:UEM917535 UOI917529:UOI917535 UYE917529:UYE917535 VIA917529:VIA917535 VRW917529:VRW917535 WBS917529:WBS917535 WLO917529:WLO917535 WVK917529:WVK917535 C983068:C983074 IY983065:IY983071 SU983065:SU983071 ACQ983065:ACQ983071 AMM983065:AMM983071 AWI983065:AWI983071 BGE983065:BGE983071 BQA983065:BQA983071 BZW983065:BZW983071 CJS983065:CJS983071 CTO983065:CTO983071 DDK983065:DDK983071 DNG983065:DNG983071 DXC983065:DXC983071 EGY983065:EGY983071 EQU983065:EQU983071 FAQ983065:FAQ983071 FKM983065:FKM983071 FUI983065:FUI983071 GEE983065:GEE983071 GOA983065:GOA983071 GXW983065:GXW983071 HHS983065:HHS983071 HRO983065:HRO983071 IBK983065:IBK983071 ILG983065:ILG983071 IVC983065:IVC983071 JEY983065:JEY983071 JOU983065:JOU983071 JYQ983065:JYQ983071 KIM983065:KIM983071 KSI983065:KSI983071 LCE983065:LCE983071 LMA983065:LMA983071 LVW983065:LVW983071 MFS983065:MFS983071 MPO983065:MPO983071 MZK983065:MZK983071 NJG983065:NJG983071 NTC983065:NTC983071 OCY983065:OCY983071 OMU983065:OMU983071 OWQ983065:OWQ983071 PGM983065:PGM983071 PQI983065:PQI983071 QAE983065:QAE983071 QKA983065:QKA983071 QTW983065:QTW983071 RDS983065:RDS983071 RNO983065:RNO983071 RXK983065:RXK983071 SHG983065:SHG983071 SRC983065:SRC983071 TAY983065:TAY983071 TKU983065:TKU983071 TUQ983065:TUQ983071 UEM983065:UEM983071 UOI983065:UOI983071 UYE983065:UYE983071 VIA983065:VIA983071 VRW983065:VRW983071 WBS983065:WBS983071 WLO983065:WLO983071 WVK983065:WVK983071 IY9:IY16 SU9:SU16 ACQ9:ACQ16 AMM9:AMM16 AWI9:AWI16 BGE9:BGE16 BQA9:BQA16 BZW9:BZW16 CJS9:CJS16 CTO9:CTO16 DDK9:DDK16 DNG9:DNG16 DXC9:DXC16 EGY9:EGY16 EQU9:EQU16 FAQ9:FAQ16 FKM9:FKM16 FUI9:FUI16 GEE9:GEE16 GOA9:GOA16 GXW9:GXW16 HHS9:HHS16 HRO9:HRO16 IBK9:IBK16 ILG9:ILG16 IVC9:IVC16 JEY9:JEY16 JOU9:JOU16 JYQ9:JYQ16 KIM9:KIM16 KSI9:KSI16 LCE9:LCE16 LMA9:LMA16 LVW9:LVW16 MFS9:MFS16 MPO9:MPO16 MZK9:MZK16 NJG9:NJG16 NTC9:NTC16 OCY9:OCY16 OMU9:OMU16 OWQ9:OWQ16 PGM9:PGM16 PQI9:PQI16 QAE9:QAE16 QKA9:QKA16 QTW9:QTW16 RDS9:RDS16 RNO9:RNO16 RXK9:RXK16 SHG9:SHG16 SRC9:SRC16 TAY9:TAY16 TKU9:TKU16 TUQ9:TUQ16 UEM9:UEM16 UOI9:UOI16 UYE9:UYE16 VIA9:VIA16 VRW9:VRW16 WBS9:WBS16 WLO9:WLO16 WVK9:WVK16 C65542:C65548 IY65539:IY65545 SU65539:SU65545 ACQ65539:ACQ65545 AMM65539:AMM65545 AWI65539:AWI65545 BGE65539:BGE65545 BQA65539:BQA65545 BZW65539:BZW65545 CJS65539:CJS65545 CTO65539:CTO65545 DDK65539:DDK65545 DNG65539:DNG65545 DXC65539:DXC65545 EGY65539:EGY65545 EQU65539:EQU65545 FAQ65539:FAQ65545 FKM65539:FKM65545 FUI65539:FUI65545 GEE65539:GEE65545 GOA65539:GOA65545 GXW65539:GXW65545 HHS65539:HHS65545 HRO65539:HRO65545 IBK65539:IBK65545 ILG65539:ILG65545 IVC65539:IVC65545 JEY65539:JEY65545 JOU65539:JOU65545 JYQ65539:JYQ65545 KIM65539:KIM65545 KSI65539:KSI65545 LCE65539:LCE65545 LMA65539:LMA65545 LVW65539:LVW65545 MFS65539:MFS65545 MPO65539:MPO65545 MZK65539:MZK65545 NJG65539:NJG65545 NTC65539:NTC65545 OCY65539:OCY65545 OMU65539:OMU65545 OWQ65539:OWQ65545 PGM65539:PGM65545 PQI65539:PQI65545 QAE65539:QAE65545 QKA65539:QKA65545 QTW65539:QTW65545 RDS65539:RDS65545 RNO65539:RNO65545 RXK65539:RXK65545 SHG65539:SHG65545 SRC65539:SRC65545 TAY65539:TAY65545 TKU65539:TKU65545 TUQ65539:TUQ65545 UEM65539:UEM65545 UOI65539:UOI65545 UYE65539:UYE65545 VIA65539:VIA65545 VRW65539:VRW65545 WBS65539:WBS65545 WLO65539:WLO65545 WVK65539:WVK65545 C131078:C131084 IY131075:IY131081 SU131075:SU131081 ACQ131075:ACQ131081 AMM131075:AMM131081 AWI131075:AWI131081 BGE131075:BGE131081 BQA131075:BQA131081 BZW131075:BZW131081 CJS131075:CJS131081 CTO131075:CTO131081 DDK131075:DDK131081 DNG131075:DNG131081 DXC131075:DXC131081 EGY131075:EGY131081 EQU131075:EQU131081 FAQ131075:FAQ131081 FKM131075:FKM131081 FUI131075:FUI131081 GEE131075:GEE131081 GOA131075:GOA131081 GXW131075:GXW131081 HHS131075:HHS131081 HRO131075:HRO131081 IBK131075:IBK131081 ILG131075:ILG131081 IVC131075:IVC131081 JEY131075:JEY131081 JOU131075:JOU131081 JYQ131075:JYQ131081 KIM131075:KIM131081 KSI131075:KSI131081 LCE131075:LCE131081 LMA131075:LMA131081 LVW131075:LVW131081 MFS131075:MFS131081 MPO131075:MPO131081 MZK131075:MZK131081 NJG131075:NJG131081 NTC131075:NTC131081 OCY131075:OCY131081 OMU131075:OMU131081 OWQ131075:OWQ131081 PGM131075:PGM131081 PQI131075:PQI131081 QAE131075:QAE131081 QKA131075:QKA131081 QTW131075:QTW131081 RDS131075:RDS131081 RNO131075:RNO131081 RXK131075:RXK131081 SHG131075:SHG131081 SRC131075:SRC131081 TAY131075:TAY131081 TKU131075:TKU131081 TUQ131075:TUQ131081 UEM131075:UEM131081 UOI131075:UOI131081 UYE131075:UYE131081 VIA131075:VIA131081 VRW131075:VRW131081 WBS131075:WBS131081 WLO131075:WLO131081 WVK131075:WVK131081 C196614:C196620 IY196611:IY196617 SU196611:SU196617 ACQ196611:ACQ196617 AMM196611:AMM196617 AWI196611:AWI196617 BGE196611:BGE196617 BQA196611:BQA196617 BZW196611:BZW196617 CJS196611:CJS196617 CTO196611:CTO196617 DDK196611:DDK196617 DNG196611:DNG196617 DXC196611:DXC196617 EGY196611:EGY196617 EQU196611:EQU196617 FAQ196611:FAQ196617 FKM196611:FKM196617 FUI196611:FUI196617 GEE196611:GEE196617 GOA196611:GOA196617 GXW196611:GXW196617 HHS196611:HHS196617 HRO196611:HRO196617 IBK196611:IBK196617 ILG196611:ILG196617 IVC196611:IVC196617 JEY196611:JEY196617 JOU196611:JOU196617 JYQ196611:JYQ196617 KIM196611:KIM196617 KSI196611:KSI196617 LCE196611:LCE196617 LMA196611:LMA196617 LVW196611:LVW196617 MFS196611:MFS196617 MPO196611:MPO196617 MZK196611:MZK196617 NJG196611:NJG196617 NTC196611:NTC196617 OCY196611:OCY196617 OMU196611:OMU196617 OWQ196611:OWQ196617 PGM196611:PGM196617 PQI196611:PQI196617 QAE196611:QAE196617 QKA196611:QKA196617 QTW196611:QTW196617 RDS196611:RDS196617 RNO196611:RNO196617 RXK196611:RXK196617 SHG196611:SHG196617 SRC196611:SRC196617 TAY196611:TAY196617 TKU196611:TKU196617 TUQ196611:TUQ196617 UEM196611:UEM196617 UOI196611:UOI196617 UYE196611:UYE196617 VIA196611:VIA196617 VRW196611:VRW196617 WBS196611:WBS196617 WLO196611:WLO196617 WVK196611:WVK196617 C262150:C262156 IY262147:IY262153 SU262147:SU262153 ACQ262147:ACQ262153 AMM262147:AMM262153 AWI262147:AWI262153 BGE262147:BGE262153 BQA262147:BQA262153 BZW262147:BZW262153 CJS262147:CJS262153 CTO262147:CTO262153 DDK262147:DDK262153 DNG262147:DNG262153 DXC262147:DXC262153 EGY262147:EGY262153 EQU262147:EQU262153 FAQ262147:FAQ262153 FKM262147:FKM262153 FUI262147:FUI262153 GEE262147:GEE262153 GOA262147:GOA262153 GXW262147:GXW262153 HHS262147:HHS262153 HRO262147:HRO262153 IBK262147:IBK262153 ILG262147:ILG262153 IVC262147:IVC262153 JEY262147:JEY262153 JOU262147:JOU262153 JYQ262147:JYQ262153 KIM262147:KIM262153 KSI262147:KSI262153 LCE262147:LCE262153 LMA262147:LMA262153 LVW262147:LVW262153 MFS262147:MFS262153 MPO262147:MPO262153 MZK262147:MZK262153 NJG262147:NJG262153 NTC262147:NTC262153 OCY262147:OCY262153 OMU262147:OMU262153 OWQ262147:OWQ262153 PGM262147:PGM262153 PQI262147:PQI262153 QAE262147:QAE262153 QKA262147:QKA262153 QTW262147:QTW262153 RDS262147:RDS262153 RNO262147:RNO262153 RXK262147:RXK262153 SHG262147:SHG262153 SRC262147:SRC262153 TAY262147:TAY262153 TKU262147:TKU262153 TUQ262147:TUQ262153 UEM262147:UEM262153 UOI262147:UOI262153 UYE262147:UYE262153 VIA262147:VIA262153 VRW262147:VRW262153 WBS262147:WBS262153 WLO262147:WLO262153 WVK262147:WVK262153 C327686:C327692 IY327683:IY327689 SU327683:SU327689 ACQ327683:ACQ327689 AMM327683:AMM327689 AWI327683:AWI327689 BGE327683:BGE327689 BQA327683:BQA327689 BZW327683:BZW327689 CJS327683:CJS327689 CTO327683:CTO327689 DDK327683:DDK327689 DNG327683:DNG327689 DXC327683:DXC327689 EGY327683:EGY327689 EQU327683:EQU327689 FAQ327683:FAQ327689 FKM327683:FKM327689 FUI327683:FUI327689 GEE327683:GEE327689 GOA327683:GOA327689 GXW327683:GXW327689 HHS327683:HHS327689 HRO327683:HRO327689 IBK327683:IBK327689 ILG327683:ILG327689 IVC327683:IVC327689 JEY327683:JEY327689 JOU327683:JOU327689 JYQ327683:JYQ327689 KIM327683:KIM327689 KSI327683:KSI327689 LCE327683:LCE327689 LMA327683:LMA327689 LVW327683:LVW327689 MFS327683:MFS327689 MPO327683:MPO327689 MZK327683:MZK327689 NJG327683:NJG327689 NTC327683:NTC327689 OCY327683:OCY327689 OMU327683:OMU327689 OWQ327683:OWQ327689 PGM327683:PGM327689 PQI327683:PQI327689 QAE327683:QAE327689 QKA327683:QKA327689 QTW327683:QTW327689 RDS327683:RDS327689 RNO327683:RNO327689 RXK327683:RXK327689 SHG327683:SHG327689 SRC327683:SRC327689 TAY327683:TAY327689 TKU327683:TKU327689 TUQ327683:TUQ327689 UEM327683:UEM327689 UOI327683:UOI327689 UYE327683:UYE327689 VIA327683:VIA327689 VRW327683:VRW327689 WBS327683:WBS327689 WLO327683:WLO327689 WVK327683:WVK327689 C393222:C393228 IY393219:IY393225 SU393219:SU393225 ACQ393219:ACQ393225 AMM393219:AMM393225 AWI393219:AWI393225 BGE393219:BGE393225 BQA393219:BQA393225 BZW393219:BZW393225 CJS393219:CJS393225 CTO393219:CTO393225 DDK393219:DDK393225 DNG393219:DNG393225 DXC393219:DXC393225 EGY393219:EGY393225 EQU393219:EQU393225 FAQ393219:FAQ393225 FKM393219:FKM393225 FUI393219:FUI393225 GEE393219:GEE393225 GOA393219:GOA393225 GXW393219:GXW393225 HHS393219:HHS393225 HRO393219:HRO393225 IBK393219:IBK393225 ILG393219:ILG393225 IVC393219:IVC393225 JEY393219:JEY393225 JOU393219:JOU393225 JYQ393219:JYQ393225 KIM393219:KIM393225 KSI393219:KSI393225 LCE393219:LCE393225 LMA393219:LMA393225 LVW393219:LVW393225 MFS393219:MFS393225 MPO393219:MPO393225 MZK393219:MZK393225 NJG393219:NJG393225 NTC393219:NTC393225 OCY393219:OCY393225 OMU393219:OMU393225 OWQ393219:OWQ393225 PGM393219:PGM393225 PQI393219:PQI393225 QAE393219:QAE393225 QKA393219:QKA393225 QTW393219:QTW393225 RDS393219:RDS393225 RNO393219:RNO393225 RXK393219:RXK393225 SHG393219:SHG393225 SRC393219:SRC393225 TAY393219:TAY393225 TKU393219:TKU393225 TUQ393219:TUQ393225 UEM393219:UEM393225 UOI393219:UOI393225 UYE393219:UYE393225 VIA393219:VIA393225 VRW393219:VRW393225 WBS393219:WBS393225 WLO393219:WLO393225 WVK393219:WVK393225 C458758:C458764 IY458755:IY458761 SU458755:SU458761 ACQ458755:ACQ458761 AMM458755:AMM458761 AWI458755:AWI458761 BGE458755:BGE458761 BQA458755:BQA458761 BZW458755:BZW458761 CJS458755:CJS458761 CTO458755:CTO458761 DDK458755:DDK458761 DNG458755:DNG458761 DXC458755:DXC458761 EGY458755:EGY458761 EQU458755:EQU458761 FAQ458755:FAQ458761 FKM458755:FKM458761 FUI458755:FUI458761 GEE458755:GEE458761 GOA458755:GOA458761 GXW458755:GXW458761 HHS458755:HHS458761 HRO458755:HRO458761 IBK458755:IBK458761 ILG458755:ILG458761 IVC458755:IVC458761 JEY458755:JEY458761 JOU458755:JOU458761 JYQ458755:JYQ458761 KIM458755:KIM458761 KSI458755:KSI458761 LCE458755:LCE458761 LMA458755:LMA458761 LVW458755:LVW458761 MFS458755:MFS458761 MPO458755:MPO458761 MZK458755:MZK458761 NJG458755:NJG458761 NTC458755:NTC458761 OCY458755:OCY458761 OMU458755:OMU458761 OWQ458755:OWQ458761 PGM458755:PGM458761 PQI458755:PQI458761 QAE458755:QAE458761 QKA458755:QKA458761 QTW458755:QTW458761 RDS458755:RDS458761 RNO458755:RNO458761 RXK458755:RXK458761 SHG458755:SHG458761 SRC458755:SRC458761 TAY458755:TAY458761 TKU458755:TKU458761 TUQ458755:TUQ458761 UEM458755:UEM458761 UOI458755:UOI458761 UYE458755:UYE458761 VIA458755:VIA458761 VRW458755:VRW458761 WBS458755:WBS458761 WLO458755:WLO458761 WVK458755:WVK458761 C524294:C524300 IY524291:IY524297 SU524291:SU524297 ACQ524291:ACQ524297 AMM524291:AMM524297 AWI524291:AWI524297 BGE524291:BGE524297 BQA524291:BQA524297 BZW524291:BZW524297 CJS524291:CJS524297 CTO524291:CTO524297 DDK524291:DDK524297 DNG524291:DNG524297 DXC524291:DXC524297 EGY524291:EGY524297 EQU524291:EQU524297 FAQ524291:FAQ524297 FKM524291:FKM524297 FUI524291:FUI524297 GEE524291:GEE524297 GOA524291:GOA524297 GXW524291:GXW524297 HHS524291:HHS524297 HRO524291:HRO524297 IBK524291:IBK524297 ILG524291:ILG524297 IVC524291:IVC524297 JEY524291:JEY524297 JOU524291:JOU524297 JYQ524291:JYQ524297 KIM524291:KIM524297 KSI524291:KSI524297 LCE524291:LCE524297 LMA524291:LMA524297 LVW524291:LVW524297 MFS524291:MFS524297 MPO524291:MPO524297 MZK524291:MZK524297 NJG524291:NJG524297 NTC524291:NTC524297 OCY524291:OCY524297 OMU524291:OMU524297 OWQ524291:OWQ524297 PGM524291:PGM524297 PQI524291:PQI524297 QAE524291:QAE524297 QKA524291:QKA524297 QTW524291:QTW524297 RDS524291:RDS524297 RNO524291:RNO524297 RXK524291:RXK524297 SHG524291:SHG524297 SRC524291:SRC524297 TAY524291:TAY524297 TKU524291:TKU524297 TUQ524291:TUQ524297 UEM524291:UEM524297 UOI524291:UOI524297 UYE524291:UYE524297 VIA524291:VIA524297 VRW524291:VRW524297 WBS524291:WBS524297 WLO524291:WLO524297 WVK524291:WVK524297 C589830:C589836 IY589827:IY589833 SU589827:SU589833 ACQ589827:ACQ589833 AMM589827:AMM589833 AWI589827:AWI589833 BGE589827:BGE589833 BQA589827:BQA589833 BZW589827:BZW589833 CJS589827:CJS589833 CTO589827:CTO589833 DDK589827:DDK589833 DNG589827:DNG589833 DXC589827:DXC589833 EGY589827:EGY589833 EQU589827:EQU589833 FAQ589827:FAQ589833 FKM589827:FKM589833 FUI589827:FUI589833 GEE589827:GEE589833 GOA589827:GOA589833 GXW589827:GXW589833 HHS589827:HHS589833 HRO589827:HRO589833 IBK589827:IBK589833 ILG589827:ILG589833 IVC589827:IVC589833 JEY589827:JEY589833 JOU589827:JOU589833 JYQ589827:JYQ589833 KIM589827:KIM589833 KSI589827:KSI589833 LCE589827:LCE589833 LMA589827:LMA589833 LVW589827:LVW589833 MFS589827:MFS589833 MPO589827:MPO589833 MZK589827:MZK589833 NJG589827:NJG589833 NTC589827:NTC589833 OCY589827:OCY589833 OMU589827:OMU589833 OWQ589827:OWQ589833 PGM589827:PGM589833 PQI589827:PQI589833 QAE589827:QAE589833 QKA589827:QKA589833 QTW589827:QTW589833 RDS589827:RDS589833 RNO589827:RNO589833 RXK589827:RXK589833 SHG589827:SHG589833 SRC589827:SRC589833 TAY589827:TAY589833 TKU589827:TKU589833 TUQ589827:TUQ589833 UEM589827:UEM589833 UOI589827:UOI589833 UYE589827:UYE589833 VIA589827:VIA589833 VRW589827:VRW589833 WBS589827:WBS589833 WLO589827:WLO589833 WVK589827:WVK589833 C655366:C655372 IY655363:IY655369 SU655363:SU655369 ACQ655363:ACQ655369 AMM655363:AMM655369 AWI655363:AWI655369 BGE655363:BGE655369 BQA655363:BQA655369 BZW655363:BZW655369 CJS655363:CJS655369 CTO655363:CTO655369 DDK655363:DDK655369 DNG655363:DNG655369 DXC655363:DXC655369 EGY655363:EGY655369 EQU655363:EQU655369 FAQ655363:FAQ655369 FKM655363:FKM655369 FUI655363:FUI655369 GEE655363:GEE655369 GOA655363:GOA655369 GXW655363:GXW655369 HHS655363:HHS655369 HRO655363:HRO655369 IBK655363:IBK655369 ILG655363:ILG655369 IVC655363:IVC655369 JEY655363:JEY655369 JOU655363:JOU655369 JYQ655363:JYQ655369 KIM655363:KIM655369 KSI655363:KSI655369 LCE655363:LCE655369 LMA655363:LMA655369 LVW655363:LVW655369 MFS655363:MFS655369 MPO655363:MPO655369 MZK655363:MZK655369 NJG655363:NJG655369 NTC655363:NTC655369 OCY655363:OCY655369 OMU655363:OMU655369 OWQ655363:OWQ655369 PGM655363:PGM655369 PQI655363:PQI655369 QAE655363:QAE655369 QKA655363:QKA655369 QTW655363:QTW655369 RDS655363:RDS655369 RNO655363:RNO655369 RXK655363:RXK655369 SHG655363:SHG655369 SRC655363:SRC655369 TAY655363:TAY655369 TKU655363:TKU655369 TUQ655363:TUQ655369 UEM655363:UEM655369 UOI655363:UOI655369 UYE655363:UYE655369 VIA655363:VIA655369 VRW655363:VRW655369 WBS655363:WBS655369 WLO655363:WLO655369 WVK655363:WVK655369 C720902:C720908 IY720899:IY720905 SU720899:SU720905 ACQ720899:ACQ720905 AMM720899:AMM720905 AWI720899:AWI720905 BGE720899:BGE720905 BQA720899:BQA720905 BZW720899:BZW720905 CJS720899:CJS720905 CTO720899:CTO720905 DDK720899:DDK720905 DNG720899:DNG720905 DXC720899:DXC720905 EGY720899:EGY720905 EQU720899:EQU720905 FAQ720899:FAQ720905 FKM720899:FKM720905 FUI720899:FUI720905 GEE720899:GEE720905 GOA720899:GOA720905 GXW720899:GXW720905 HHS720899:HHS720905 HRO720899:HRO720905 IBK720899:IBK720905 ILG720899:ILG720905 IVC720899:IVC720905 JEY720899:JEY720905 JOU720899:JOU720905 JYQ720899:JYQ720905 KIM720899:KIM720905 KSI720899:KSI720905 LCE720899:LCE720905 LMA720899:LMA720905 LVW720899:LVW720905 MFS720899:MFS720905 MPO720899:MPO720905 MZK720899:MZK720905 NJG720899:NJG720905 NTC720899:NTC720905 OCY720899:OCY720905 OMU720899:OMU720905 OWQ720899:OWQ720905 PGM720899:PGM720905 PQI720899:PQI720905 QAE720899:QAE720905 QKA720899:QKA720905 QTW720899:QTW720905 RDS720899:RDS720905 RNO720899:RNO720905 RXK720899:RXK720905 SHG720899:SHG720905 SRC720899:SRC720905 TAY720899:TAY720905 TKU720899:TKU720905 TUQ720899:TUQ720905 UEM720899:UEM720905 UOI720899:UOI720905 UYE720899:UYE720905 VIA720899:VIA720905 VRW720899:VRW720905 WBS720899:WBS720905 WLO720899:WLO720905 WVK720899:WVK720905 C786438:C786444 IY786435:IY786441 SU786435:SU786441 ACQ786435:ACQ786441 AMM786435:AMM786441 AWI786435:AWI786441 BGE786435:BGE786441 BQA786435:BQA786441 BZW786435:BZW786441 CJS786435:CJS786441 CTO786435:CTO786441 DDK786435:DDK786441 DNG786435:DNG786441 DXC786435:DXC786441 EGY786435:EGY786441 EQU786435:EQU786441 FAQ786435:FAQ786441 FKM786435:FKM786441 FUI786435:FUI786441 GEE786435:GEE786441 GOA786435:GOA786441 GXW786435:GXW786441 HHS786435:HHS786441 HRO786435:HRO786441 IBK786435:IBK786441 ILG786435:ILG786441 IVC786435:IVC786441 JEY786435:JEY786441 JOU786435:JOU786441 JYQ786435:JYQ786441 KIM786435:KIM786441 KSI786435:KSI786441 LCE786435:LCE786441 LMA786435:LMA786441 LVW786435:LVW786441 MFS786435:MFS786441 MPO786435:MPO786441 MZK786435:MZK786441 NJG786435:NJG786441 NTC786435:NTC786441 OCY786435:OCY786441 OMU786435:OMU786441 OWQ786435:OWQ786441 PGM786435:PGM786441 PQI786435:PQI786441 QAE786435:QAE786441 QKA786435:QKA786441 QTW786435:QTW786441 RDS786435:RDS786441 RNO786435:RNO786441 RXK786435:RXK786441 SHG786435:SHG786441 SRC786435:SRC786441 TAY786435:TAY786441 TKU786435:TKU786441 TUQ786435:TUQ786441 UEM786435:UEM786441 UOI786435:UOI786441 UYE786435:UYE786441 VIA786435:VIA786441 VRW786435:VRW786441 WBS786435:WBS786441 WLO786435:WLO786441 WVK786435:WVK786441 C851974:C851980 IY851971:IY851977 SU851971:SU851977 ACQ851971:ACQ851977 AMM851971:AMM851977 AWI851971:AWI851977 BGE851971:BGE851977 BQA851971:BQA851977 BZW851971:BZW851977 CJS851971:CJS851977 CTO851971:CTO851977 DDK851971:DDK851977 DNG851971:DNG851977 DXC851971:DXC851977 EGY851971:EGY851977 EQU851971:EQU851977 FAQ851971:FAQ851977 FKM851971:FKM851977 FUI851971:FUI851977 GEE851971:GEE851977 GOA851971:GOA851977 GXW851971:GXW851977 HHS851971:HHS851977 HRO851971:HRO851977 IBK851971:IBK851977 ILG851971:ILG851977 IVC851971:IVC851977 JEY851971:JEY851977 JOU851971:JOU851977 JYQ851971:JYQ851977 KIM851971:KIM851977 KSI851971:KSI851977 LCE851971:LCE851977 LMA851971:LMA851977 LVW851971:LVW851977 MFS851971:MFS851977 MPO851971:MPO851977 MZK851971:MZK851977 NJG851971:NJG851977 NTC851971:NTC851977 OCY851971:OCY851977 OMU851971:OMU851977 OWQ851971:OWQ851977 PGM851971:PGM851977 PQI851971:PQI851977 QAE851971:QAE851977 QKA851971:QKA851977 QTW851971:QTW851977 RDS851971:RDS851977 RNO851971:RNO851977 RXK851971:RXK851977 SHG851971:SHG851977 SRC851971:SRC851977 TAY851971:TAY851977 TKU851971:TKU851977 TUQ851971:TUQ851977 UEM851971:UEM851977 UOI851971:UOI851977 UYE851971:UYE851977 VIA851971:VIA851977 VRW851971:VRW851977 WBS851971:WBS851977 WLO851971:WLO851977 WVK851971:WVK851977 C917510:C917516 IY917507:IY917513 SU917507:SU917513 ACQ917507:ACQ917513 AMM917507:AMM917513 AWI917507:AWI917513 BGE917507:BGE917513 BQA917507:BQA917513 BZW917507:BZW917513 CJS917507:CJS917513 CTO917507:CTO917513 DDK917507:DDK917513 DNG917507:DNG917513 DXC917507:DXC917513 EGY917507:EGY917513 EQU917507:EQU917513 FAQ917507:FAQ917513 FKM917507:FKM917513 FUI917507:FUI917513 GEE917507:GEE917513 GOA917507:GOA917513 GXW917507:GXW917513 HHS917507:HHS917513 HRO917507:HRO917513 IBK917507:IBK917513 ILG917507:ILG917513 IVC917507:IVC917513 JEY917507:JEY917513 JOU917507:JOU917513 JYQ917507:JYQ917513 KIM917507:KIM917513 KSI917507:KSI917513 LCE917507:LCE917513 LMA917507:LMA917513 LVW917507:LVW917513 MFS917507:MFS917513 MPO917507:MPO917513 MZK917507:MZK917513 NJG917507:NJG917513 NTC917507:NTC917513 OCY917507:OCY917513 OMU917507:OMU917513 OWQ917507:OWQ917513 PGM917507:PGM917513 PQI917507:PQI917513 QAE917507:QAE917513 QKA917507:QKA917513 QTW917507:QTW917513 RDS917507:RDS917513 RNO917507:RNO917513 RXK917507:RXK917513 SHG917507:SHG917513 SRC917507:SRC917513 TAY917507:TAY917513 TKU917507:TKU917513 TUQ917507:TUQ917513 UEM917507:UEM917513 UOI917507:UOI917513 UYE917507:UYE917513 VIA917507:VIA917513 VRW917507:VRW917513 WBS917507:WBS917513 WLO917507:WLO917513 WVK917507:WVK917513 C983046:C983052 IY983043:IY983049 SU983043:SU983049 ACQ983043:ACQ983049 AMM983043:AMM983049 AWI983043:AWI983049 BGE983043:BGE983049 BQA983043:BQA983049 BZW983043:BZW983049 CJS983043:CJS983049 CTO983043:CTO983049 DDK983043:DDK983049 DNG983043:DNG983049 DXC983043:DXC983049 EGY983043:EGY983049 EQU983043:EQU983049 FAQ983043:FAQ983049 FKM983043:FKM983049 FUI983043:FUI983049 GEE983043:GEE983049 GOA983043:GOA983049 GXW983043:GXW983049 HHS983043:HHS983049 HRO983043:HRO983049 IBK983043:IBK983049 ILG983043:ILG983049 IVC983043:IVC983049 JEY983043:JEY983049 JOU983043:JOU983049 JYQ983043:JYQ983049 KIM983043:KIM983049 KSI983043:KSI983049 LCE983043:LCE983049 LMA983043:LMA983049 LVW983043:LVW983049 MFS983043:MFS983049 MPO983043:MPO983049 MZK983043:MZK983049 NJG983043:NJG983049 NTC983043:NTC983049 OCY983043:OCY983049 OMU983043:OMU983049 OWQ983043:OWQ983049 PGM983043:PGM983049 PQI983043:PQI983049 QAE983043:QAE983049 QKA983043:QKA983049 QTW983043:QTW983049 RDS983043:RDS983049 RNO983043:RNO983049 RXK983043:RXK983049 SHG983043:SHG983049 SRC983043:SRC983049 TAY983043:TAY983049 TKU983043:TKU983049 TUQ983043:TUQ983049 UEM983043:UEM983049 UOI983043:UOI983049 UYE983043:UYE983049 VIA983043:VIA983049 VRW983043:VRW983049 WBS983043:WBS983049 WLO983043:WLO983049 WVK983043:WVK983049 JC9:JC12 SY9:SY12 ACU9:ACU12 AMQ9:AMQ12 AWM9:AWM12 BGI9:BGI12 BQE9:BQE12 CAA9:CAA12 CJW9:CJW12 CTS9:CTS12 DDO9:DDO12 DNK9:DNK12 DXG9:DXG12 EHC9:EHC12 EQY9:EQY12 FAU9:FAU12 FKQ9:FKQ12 FUM9:FUM12 GEI9:GEI12 GOE9:GOE12 GYA9:GYA12 HHW9:HHW12 HRS9:HRS12 IBO9:IBO12 ILK9:ILK12 IVG9:IVG12 JFC9:JFC12 JOY9:JOY12 JYU9:JYU12 KIQ9:KIQ12 KSM9:KSM12 LCI9:LCI12 LME9:LME12 LWA9:LWA12 MFW9:MFW12 MPS9:MPS12 MZO9:MZO12 NJK9:NJK12 NTG9:NTG12 ODC9:ODC12 OMY9:OMY12 OWU9:OWU12 PGQ9:PGQ12 PQM9:PQM12 QAI9:QAI12 QKE9:QKE12 QUA9:QUA12 RDW9:RDW12 RNS9:RNS12 RXO9:RXO12 SHK9:SHK12 SRG9:SRG12 TBC9:TBC12 TKY9:TKY12 TUU9:TUU12 UEQ9:UEQ12 UOM9:UOM12 UYI9:UYI12 VIE9:VIE12 VSA9:VSA12 WBW9:WBW12 WLS9:WLS12 WVO9:WVO12 G65542:G65544 JC65539:JC65541 SY65539:SY65541 ACU65539:ACU65541 AMQ65539:AMQ65541 AWM65539:AWM65541 BGI65539:BGI65541 BQE65539:BQE65541 CAA65539:CAA65541 CJW65539:CJW65541 CTS65539:CTS65541 DDO65539:DDO65541 DNK65539:DNK65541 DXG65539:DXG65541 EHC65539:EHC65541 EQY65539:EQY65541 FAU65539:FAU65541 FKQ65539:FKQ65541 FUM65539:FUM65541 GEI65539:GEI65541 GOE65539:GOE65541 GYA65539:GYA65541 HHW65539:HHW65541 HRS65539:HRS65541 IBO65539:IBO65541 ILK65539:ILK65541 IVG65539:IVG65541 JFC65539:JFC65541 JOY65539:JOY65541 JYU65539:JYU65541 KIQ65539:KIQ65541 KSM65539:KSM65541 LCI65539:LCI65541 LME65539:LME65541 LWA65539:LWA65541 MFW65539:MFW65541 MPS65539:MPS65541 MZO65539:MZO65541 NJK65539:NJK65541 NTG65539:NTG65541 ODC65539:ODC65541 OMY65539:OMY65541 OWU65539:OWU65541 PGQ65539:PGQ65541 PQM65539:PQM65541 QAI65539:QAI65541 QKE65539:QKE65541 QUA65539:QUA65541 RDW65539:RDW65541 RNS65539:RNS65541 RXO65539:RXO65541 SHK65539:SHK65541 SRG65539:SRG65541 TBC65539:TBC65541 TKY65539:TKY65541 TUU65539:TUU65541 UEQ65539:UEQ65541 UOM65539:UOM65541 UYI65539:UYI65541 VIE65539:VIE65541 VSA65539:VSA65541 WBW65539:WBW65541 WLS65539:WLS65541 WVO65539:WVO65541 G131078:G131080 JC131075:JC131077 SY131075:SY131077 ACU131075:ACU131077 AMQ131075:AMQ131077 AWM131075:AWM131077 BGI131075:BGI131077 BQE131075:BQE131077 CAA131075:CAA131077 CJW131075:CJW131077 CTS131075:CTS131077 DDO131075:DDO131077 DNK131075:DNK131077 DXG131075:DXG131077 EHC131075:EHC131077 EQY131075:EQY131077 FAU131075:FAU131077 FKQ131075:FKQ131077 FUM131075:FUM131077 GEI131075:GEI131077 GOE131075:GOE131077 GYA131075:GYA131077 HHW131075:HHW131077 HRS131075:HRS131077 IBO131075:IBO131077 ILK131075:ILK131077 IVG131075:IVG131077 JFC131075:JFC131077 JOY131075:JOY131077 JYU131075:JYU131077 KIQ131075:KIQ131077 KSM131075:KSM131077 LCI131075:LCI131077 LME131075:LME131077 LWA131075:LWA131077 MFW131075:MFW131077 MPS131075:MPS131077 MZO131075:MZO131077 NJK131075:NJK131077 NTG131075:NTG131077 ODC131075:ODC131077 OMY131075:OMY131077 OWU131075:OWU131077 PGQ131075:PGQ131077 PQM131075:PQM131077 QAI131075:QAI131077 QKE131075:QKE131077 QUA131075:QUA131077 RDW131075:RDW131077 RNS131075:RNS131077 RXO131075:RXO131077 SHK131075:SHK131077 SRG131075:SRG131077 TBC131075:TBC131077 TKY131075:TKY131077 TUU131075:TUU131077 UEQ131075:UEQ131077 UOM131075:UOM131077 UYI131075:UYI131077 VIE131075:VIE131077 VSA131075:VSA131077 WBW131075:WBW131077 WLS131075:WLS131077 WVO131075:WVO131077 G196614:G196616 JC196611:JC196613 SY196611:SY196613 ACU196611:ACU196613 AMQ196611:AMQ196613 AWM196611:AWM196613 BGI196611:BGI196613 BQE196611:BQE196613 CAA196611:CAA196613 CJW196611:CJW196613 CTS196611:CTS196613 DDO196611:DDO196613 DNK196611:DNK196613 DXG196611:DXG196613 EHC196611:EHC196613 EQY196611:EQY196613 FAU196611:FAU196613 FKQ196611:FKQ196613 FUM196611:FUM196613 GEI196611:GEI196613 GOE196611:GOE196613 GYA196611:GYA196613 HHW196611:HHW196613 HRS196611:HRS196613 IBO196611:IBO196613 ILK196611:ILK196613 IVG196611:IVG196613 JFC196611:JFC196613 JOY196611:JOY196613 JYU196611:JYU196613 KIQ196611:KIQ196613 KSM196611:KSM196613 LCI196611:LCI196613 LME196611:LME196613 LWA196611:LWA196613 MFW196611:MFW196613 MPS196611:MPS196613 MZO196611:MZO196613 NJK196611:NJK196613 NTG196611:NTG196613 ODC196611:ODC196613 OMY196611:OMY196613 OWU196611:OWU196613 PGQ196611:PGQ196613 PQM196611:PQM196613 QAI196611:QAI196613 QKE196611:QKE196613 QUA196611:QUA196613 RDW196611:RDW196613 RNS196611:RNS196613 RXO196611:RXO196613 SHK196611:SHK196613 SRG196611:SRG196613 TBC196611:TBC196613 TKY196611:TKY196613 TUU196611:TUU196613 UEQ196611:UEQ196613 UOM196611:UOM196613 UYI196611:UYI196613 VIE196611:VIE196613 VSA196611:VSA196613 WBW196611:WBW196613 WLS196611:WLS196613 WVO196611:WVO196613 G262150:G262152 JC262147:JC262149 SY262147:SY262149 ACU262147:ACU262149 AMQ262147:AMQ262149 AWM262147:AWM262149 BGI262147:BGI262149 BQE262147:BQE262149 CAA262147:CAA262149 CJW262147:CJW262149 CTS262147:CTS262149 DDO262147:DDO262149 DNK262147:DNK262149 DXG262147:DXG262149 EHC262147:EHC262149 EQY262147:EQY262149 FAU262147:FAU262149 FKQ262147:FKQ262149 FUM262147:FUM262149 GEI262147:GEI262149 GOE262147:GOE262149 GYA262147:GYA262149 HHW262147:HHW262149 HRS262147:HRS262149 IBO262147:IBO262149 ILK262147:ILK262149 IVG262147:IVG262149 JFC262147:JFC262149 JOY262147:JOY262149 JYU262147:JYU262149 KIQ262147:KIQ262149 KSM262147:KSM262149 LCI262147:LCI262149 LME262147:LME262149 LWA262147:LWA262149 MFW262147:MFW262149 MPS262147:MPS262149 MZO262147:MZO262149 NJK262147:NJK262149 NTG262147:NTG262149 ODC262147:ODC262149 OMY262147:OMY262149 OWU262147:OWU262149 PGQ262147:PGQ262149 PQM262147:PQM262149 QAI262147:QAI262149 QKE262147:QKE262149 QUA262147:QUA262149 RDW262147:RDW262149 RNS262147:RNS262149 RXO262147:RXO262149 SHK262147:SHK262149 SRG262147:SRG262149 TBC262147:TBC262149 TKY262147:TKY262149 TUU262147:TUU262149 UEQ262147:UEQ262149 UOM262147:UOM262149 UYI262147:UYI262149 VIE262147:VIE262149 VSA262147:VSA262149 WBW262147:WBW262149 WLS262147:WLS262149 WVO262147:WVO262149 G327686:G327688 JC327683:JC327685 SY327683:SY327685 ACU327683:ACU327685 AMQ327683:AMQ327685 AWM327683:AWM327685 BGI327683:BGI327685 BQE327683:BQE327685 CAA327683:CAA327685 CJW327683:CJW327685 CTS327683:CTS327685 DDO327683:DDO327685 DNK327683:DNK327685 DXG327683:DXG327685 EHC327683:EHC327685 EQY327683:EQY327685 FAU327683:FAU327685 FKQ327683:FKQ327685 FUM327683:FUM327685 GEI327683:GEI327685 GOE327683:GOE327685 GYA327683:GYA327685 HHW327683:HHW327685 HRS327683:HRS327685 IBO327683:IBO327685 ILK327683:ILK327685 IVG327683:IVG327685 JFC327683:JFC327685 JOY327683:JOY327685 JYU327683:JYU327685 KIQ327683:KIQ327685 KSM327683:KSM327685 LCI327683:LCI327685 LME327683:LME327685 LWA327683:LWA327685 MFW327683:MFW327685 MPS327683:MPS327685 MZO327683:MZO327685 NJK327683:NJK327685 NTG327683:NTG327685 ODC327683:ODC327685 OMY327683:OMY327685 OWU327683:OWU327685 PGQ327683:PGQ327685 PQM327683:PQM327685 QAI327683:QAI327685 QKE327683:QKE327685 QUA327683:QUA327685 RDW327683:RDW327685 RNS327683:RNS327685 RXO327683:RXO327685 SHK327683:SHK327685 SRG327683:SRG327685 TBC327683:TBC327685 TKY327683:TKY327685 TUU327683:TUU327685 UEQ327683:UEQ327685 UOM327683:UOM327685 UYI327683:UYI327685 VIE327683:VIE327685 VSA327683:VSA327685 WBW327683:WBW327685 WLS327683:WLS327685 WVO327683:WVO327685 G393222:G393224 JC393219:JC393221 SY393219:SY393221 ACU393219:ACU393221 AMQ393219:AMQ393221 AWM393219:AWM393221 BGI393219:BGI393221 BQE393219:BQE393221 CAA393219:CAA393221 CJW393219:CJW393221 CTS393219:CTS393221 DDO393219:DDO393221 DNK393219:DNK393221 DXG393219:DXG393221 EHC393219:EHC393221 EQY393219:EQY393221 FAU393219:FAU393221 FKQ393219:FKQ393221 FUM393219:FUM393221 GEI393219:GEI393221 GOE393219:GOE393221 GYA393219:GYA393221 HHW393219:HHW393221 HRS393219:HRS393221 IBO393219:IBO393221 ILK393219:ILK393221 IVG393219:IVG393221 JFC393219:JFC393221 JOY393219:JOY393221 JYU393219:JYU393221 KIQ393219:KIQ393221 KSM393219:KSM393221 LCI393219:LCI393221 LME393219:LME393221 LWA393219:LWA393221 MFW393219:MFW393221 MPS393219:MPS393221 MZO393219:MZO393221 NJK393219:NJK393221 NTG393219:NTG393221 ODC393219:ODC393221 OMY393219:OMY393221 OWU393219:OWU393221 PGQ393219:PGQ393221 PQM393219:PQM393221 QAI393219:QAI393221 QKE393219:QKE393221 QUA393219:QUA393221 RDW393219:RDW393221 RNS393219:RNS393221 RXO393219:RXO393221 SHK393219:SHK393221 SRG393219:SRG393221 TBC393219:TBC393221 TKY393219:TKY393221 TUU393219:TUU393221 UEQ393219:UEQ393221 UOM393219:UOM393221 UYI393219:UYI393221 VIE393219:VIE393221 VSA393219:VSA393221 WBW393219:WBW393221 WLS393219:WLS393221 WVO393219:WVO393221 G458758:G458760 JC458755:JC458757 SY458755:SY458757 ACU458755:ACU458757 AMQ458755:AMQ458757 AWM458755:AWM458757 BGI458755:BGI458757 BQE458755:BQE458757 CAA458755:CAA458757 CJW458755:CJW458757 CTS458755:CTS458757 DDO458755:DDO458757 DNK458755:DNK458757 DXG458755:DXG458757 EHC458755:EHC458757 EQY458755:EQY458757 FAU458755:FAU458757 FKQ458755:FKQ458757 FUM458755:FUM458757 GEI458755:GEI458757 GOE458755:GOE458757 GYA458755:GYA458757 HHW458755:HHW458757 HRS458755:HRS458757 IBO458755:IBO458757 ILK458755:ILK458757 IVG458755:IVG458757 JFC458755:JFC458757 JOY458755:JOY458757 JYU458755:JYU458757 KIQ458755:KIQ458757 KSM458755:KSM458757 LCI458755:LCI458757 LME458755:LME458757 LWA458755:LWA458757 MFW458755:MFW458757 MPS458755:MPS458757 MZO458755:MZO458757 NJK458755:NJK458757 NTG458755:NTG458757 ODC458755:ODC458757 OMY458755:OMY458757 OWU458755:OWU458757 PGQ458755:PGQ458757 PQM458755:PQM458757 QAI458755:QAI458757 QKE458755:QKE458757 QUA458755:QUA458757 RDW458755:RDW458757 RNS458755:RNS458757 RXO458755:RXO458757 SHK458755:SHK458757 SRG458755:SRG458757 TBC458755:TBC458757 TKY458755:TKY458757 TUU458755:TUU458757 UEQ458755:UEQ458757 UOM458755:UOM458757 UYI458755:UYI458757 VIE458755:VIE458757 VSA458755:VSA458757 WBW458755:WBW458757 WLS458755:WLS458757 WVO458755:WVO458757 G524294:G524296 JC524291:JC524293 SY524291:SY524293 ACU524291:ACU524293 AMQ524291:AMQ524293 AWM524291:AWM524293 BGI524291:BGI524293 BQE524291:BQE524293 CAA524291:CAA524293 CJW524291:CJW524293 CTS524291:CTS524293 DDO524291:DDO524293 DNK524291:DNK524293 DXG524291:DXG524293 EHC524291:EHC524293 EQY524291:EQY524293 FAU524291:FAU524293 FKQ524291:FKQ524293 FUM524291:FUM524293 GEI524291:GEI524293 GOE524291:GOE524293 GYA524291:GYA524293 HHW524291:HHW524293 HRS524291:HRS524293 IBO524291:IBO524293 ILK524291:ILK524293 IVG524291:IVG524293 JFC524291:JFC524293 JOY524291:JOY524293 JYU524291:JYU524293 KIQ524291:KIQ524293 KSM524291:KSM524293 LCI524291:LCI524293 LME524291:LME524293 LWA524291:LWA524293 MFW524291:MFW524293 MPS524291:MPS524293 MZO524291:MZO524293 NJK524291:NJK524293 NTG524291:NTG524293 ODC524291:ODC524293 OMY524291:OMY524293 OWU524291:OWU524293 PGQ524291:PGQ524293 PQM524291:PQM524293 QAI524291:QAI524293 QKE524291:QKE524293 QUA524291:QUA524293 RDW524291:RDW524293 RNS524291:RNS524293 RXO524291:RXO524293 SHK524291:SHK524293 SRG524291:SRG524293 TBC524291:TBC524293 TKY524291:TKY524293 TUU524291:TUU524293 UEQ524291:UEQ524293 UOM524291:UOM524293 UYI524291:UYI524293 VIE524291:VIE524293 VSA524291:VSA524293 WBW524291:WBW524293 WLS524291:WLS524293 WVO524291:WVO524293 G589830:G589832 JC589827:JC589829 SY589827:SY589829 ACU589827:ACU589829 AMQ589827:AMQ589829 AWM589827:AWM589829 BGI589827:BGI589829 BQE589827:BQE589829 CAA589827:CAA589829 CJW589827:CJW589829 CTS589827:CTS589829 DDO589827:DDO589829 DNK589827:DNK589829 DXG589827:DXG589829 EHC589827:EHC589829 EQY589827:EQY589829 FAU589827:FAU589829 FKQ589827:FKQ589829 FUM589827:FUM589829 GEI589827:GEI589829 GOE589827:GOE589829 GYA589827:GYA589829 HHW589827:HHW589829 HRS589827:HRS589829 IBO589827:IBO589829 ILK589827:ILK589829 IVG589827:IVG589829 JFC589827:JFC589829 JOY589827:JOY589829 JYU589827:JYU589829 KIQ589827:KIQ589829 KSM589827:KSM589829 LCI589827:LCI589829 LME589827:LME589829 LWA589827:LWA589829 MFW589827:MFW589829 MPS589827:MPS589829 MZO589827:MZO589829 NJK589827:NJK589829 NTG589827:NTG589829 ODC589827:ODC589829 OMY589827:OMY589829 OWU589827:OWU589829 PGQ589827:PGQ589829 PQM589827:PQM589829 QAI589827:QAI589829 QKE589827:QKE589829 QUA589827:QUA589829 RDW589827:RDW589829 RNS589827:RNS589829 RXO589827:RXO589829 SHK589827:SHK589829 SRG589827:SRG589829 TBC589827:TBC589829 TKY589827:TKY589829 TUU589827:TUU589829 UEQ589827:UEQ589829 UOM589827:UOM589829 UYI589827:UYI589829 VIE589827:VIE589829 VSA589827:VSA589829 WBW589827:WBW589829 WLS589827:WLS589829 WVO589827:WVO589829 G655366:G655368 JC655363:JC655365 SY655363:SY655365 ACU655363:ACU655365 AMQ655363:AMQ655365 AWM655363:AWM655365 BGI655363:BGI655365 BQE655363:BQE655365 CAA655363:CAA655365 CJW655363:CJW655365 CTS655363:CTS655365 DDO655363:DDO655365 DNK655363:DNK655365 DXG655363:DXG655365 EHC655363:EHC655365 EQY655363:EQY655365 FAU655363:FAU655365 FKQ655363:FKQ655365 FUM655363:FUM655365 GEI655363:GEI655365 GOE655363:GOE655365 GYA655363:GYA655365 HHW655363:HHW655365 HRS655363:HRS655365 IBO655363:IBO655365 ILK655363:ILK655365 IVG655363:IVG655365 JFC655363:JFC655365 JOY655363:JOY655365 JYU655363:JYU655365 KIQ655363:KIQ655365 KSM655363:KSM655365 LCI655363:LCI655365 LME655363:LME655365 LWA655363:LWA655365 MFW655363:MFW655365 MPS655363:MPS655365 MZO655363:MZO655365 NJK655363:NJK655365 NTG655363:NTG655365 ODC655363:ODC655365 OMY655363:OMY655365 OWU655363:OWU655365 PGQ655363:PGQ655365 PQM655363:PQM655365 QAI655363:QAI655365 QKE655363:QKE655365 QUA655363:QUA655365 RDW655363:RDW655365 RNS655363:RNS655365 RXO655363:RXO655365 SHK655363:SHK655365 SRG655363:SRG655365 TBC655363:TBC655365 TKY655363:TKY655365 TUU655363:TUU655365 UEQ655363:UEQ655365 UOM655363:UOM655365 UYI655363:UYI655365 VIE655363:VIE655365 VSA655363:VSA655365 WBW655363:WBW655365 WLS655363:WLS655365 WVO655363:WVO655365 G720902:G720904 JC720899:JC720901 SY720899:SY720901 ACU720899:ACU720901 AMQ720899:AMQ720901 AWM720899:AWM720901 BGI720899:BGI720901 BQE720899:BQE720901 CAA720899:CAA720901 CJW720899:CJW720901 CTS720899:CTS720901 DDO720899:DDO720901 DNK720899:DNK720901 DXG720899:DXG720901 EHC720899:EHC720901 EQY720899:EQY720901 FAU720899:FAU720901 FKQ720899:FKQ720901 FUM720899:FUM720901 GEI720899:GEI720901 GOE720899:GOE720901 GYA720899:GYA720901 HHW720899:HHW720901 HRS720899:HRS720901 IBO720899:IBO720901 ILK720899:ILK720901 IVG720899:IVG720901 JFC720899:JFC720901 JOY720899:JOY720901 JYU720899:JYU720901 KIQ720899:KIQ720901 KSM720899:KSM720901 LCI720899:LCI720901 LME720899:LME720901 LWA720899:LWA720901 MFW720899:MFW720901 MPS720899:MPS720901 MZO720899:MZO720901 NJK720899:NJK720901 NTG720899:NTG720901 ODC720899:ODC720901 OMY720899:OMY720901 OWU720899:OWU720901 PGQ720899:PGQ720901 PQM720899:PQM720901 QAI720899:QAI720901 QKE720899:QKE720901 QUA720899:QUA720901 RDW720899:RDW720901 RNS720899:RNS720901 RXO720899:RXO720901 SHK720899:SHK720901 SRG720899:SRG720901 TBC720899:TBC720901 TKY720899:TKY720901 TUU720899:TUU720901 UEQ720899:UEQ720901 UOM720899:UOM720901 UYI720899:UYI720901 VIE720899:VIE720901 VSA720899:VSA720901 WBW720899:WBW720901 WLS720899:WLS720901 WVO720899:WVO720901 G786438:G786440 JC786435:JC786437 SY786435:SY786437 ACU786435:ACU786437 AMQ786435:AMQ786437 AWM786435:AWM786437 BGI786435:BGI786437 BQE786435:BQE786437 CAA786435:CAA786437 CJW786435:CJW786437 CTS786435:CTS786437 DDO786435:DDO786437 DNK786435:DNK786437 DXG786435:DXG786437 EHC786435:EHC786437 EQY786435:EQY786437 FAU786435:FAU786437 FKQ786435:FKQ786437 FUM786435:FUM786437 GEI786435:GEI786437 GOE786435:GOE786437 GYA786435:GYA786437 HHW786435:HHW786437 HRS786435:HRS786437 IBO786435:IBO786437 ILK786435:ILK786437 IVG786435:IVG786437 JFC786435:JFC786437 JOY786435:JOY786437 JYU786435:JYU786437 KIQ786435:KIQ786437 KSM786435:KSM786437 LCI786435:LCI786437 LME786435:LME786437 LWA786435:LWA786437 MFW786435:MFW786437 MPS786435:MPS786437 MZO786435:MZO786437 NJK786435:NJK786437 NTG786435:NTG786437 ODC786435:ODC786437 OMY786435:OMY786437 OWU786435:OWU786437 PGQ786435:PGQ786437 PQM786435:PQM786437 QAI786435:QAI786437 QKE786435:QKE786437 QUA786435:QUA786437 RDW786435:RDW786437 RNS786435:RNS786437 RXO786435:RXO786437 SHK786435:SHK786437 SRG786435:SRG786437 TBC786435:TBC786437 TKY786435:TKY786437 TUU786435:TUU786437 UEQ786435:UEQ786437 UOM786435:UOM786437 UYI786435:UYI786437 VIE786435:VIE786437 VSA786435:VSA786437 WBW786435:WBW786437 WLS786435:WLS786437 WVO786435:WVO786437 G851974:G851976 JC851971:JC851973 SY851971:SY851973 ACU851971:ACU851973 AMQ851971:AMQ851973 AWM851971:AWM851973 BGI851971:BGI851973 BQE851971:BQE851973 CAA851971:CAA851973 CJW851971:CJW851973 CTS851971:CTS851973 DDO851971:DDO851973 DNK851971:DNK851973 DXG851971:DXG851973 EHC851971:EHC851973 EQY851971:EQY851973 FAU851971:FAU851973 FKQ851971:FKQ851973 FUM851971:FUM851973 GEI851971:GEI851973 GOE851971:GOE851973 GYA851971:GYA851973 HHW851971:HHW851973 HRS851971:HRS851973 IBO851971:IBO851973 ILK851971:ILK851973 IVG851971:IVG851973 JFC851971:JFC851973 JOY851971:JOY851973 JYU851971:JYU851973 KIQ851971:KIQ851973 KSM851971:KSM851973 LCI851971:LCI851973 LME851971:LME851973 LWA851971:LWA851973 MFW851971:MFW851973 MPS851971:MPS851973 MZO851971:MZO851973 NJK851971:NJK851973 NTG851971:NTG851973 ODC851971:ODC851973 OMY851971:OMY851973 OWU851971:OWU851973 PGQ851971:PGQ851973 PQM851971:PQM851973 QAI851971:QAI851973 QKE851971:QKE851973 QUA851971:QUA851973 RDW851971:RDW851973 RNS851971:RNS851973 RXO851971:RXO851973 SHK851971:SHK851973 SRG851971:SRG851973 TBC851971:TBC851973 TKY851971:TKY851973 TUU851971:TUU851973 UEQ851971:UEQ851973 UOM851971:UOM851973 UYI851971:UYI851973 VIE851971:VIE851973 VSA851971:VSA851973 WBW851971:WBW851973 WLS851971:WLS851973 WVO851971:WVO851973 G917510:G917512 JC917507:JC917509 SY917507:SY917509 ACU917507:ACU917509 AMQ917507:AMQ917509 AWM917507:AWM917509 BGI917507:BGI917509 BQE917507:BQE917509 CAA917507:CAA917509 CJW917507:CJW917509 CTS917507:CTS917509 DDO917507:DDO917509 DNK917507:DNK917509 DXG917507:DXG917509 EHC917507:EHC917509 EQY917507:EQY917509 FAU917507:FAU917509 FKQ917507:FKQ917509 FUM917507:FUM917509 GEI917507:GEI917509 GOE917507:GOE917509 GYA917507:GYA917509 HHW917507:HHW917509 HRS917507:HRS917509 IBO917507:IBO917509 ILK917507:ILK917509 IVG917507:IVG917509 JFC917507:JFC917509 JOY917507:JOY917509 JYU917507:JYU917509 KIQ917507:KIQ917509 KSM917507:KSM917509 LCI917507:LCI917509 LME917507:LME917509 LWA917507:LWA917509 MFW917507:MFW917509 MPS917507:MPS917509 MZO917507:MZO917509 NJK917507:NJK917509 NTG917507:NTG917509 ODC917507:ODC917509 OMY917507:OMY917509 OWU917507:OWU917509 PGQ917507:PGQ917509 PQM917507:PQM917509 QAI917507:QAI917509 QKE917507:QKE917509 QUA917507:QUA917509 RDW917507:RDW917509 RNS917507:RNS917509 RXO917507:RXO917509 SHK917507:SHK917509 SRG917507:SRG917509 TBC917507:TBC917509 TKY917507:TKY917509 TUU917507:TUU917509 UEQ917507:UEQ917509 UOM917507:UOM917509 UYI917507:UYI917509 VIE917507:VIE917509 VSA917507:VSA917509 WBW917507:WBW917509 WLS917507:WLS917509 WVO917507:WVO917509 G983046:G983048 JC983043:JC983045 SY983043:SY983045 ACU983043:ACU983045 AMQ983043:AMQ983045 AWM983043:AWM983045 BGI983043:BGI983045 BQE983043:BQE983045 CAA983043:CAA983045 CJW983043:CJW983045 CTS983043:CTS983045 DDO983043:DDO983045 DNK983043:DNK983045 DXG983043:DXG983045 EHC983043:EHC983045 EQY983043:EQY983045 FAU983043:FAU983045 FKQ983043:FKQ983045 FUM983043:FUM983045 GEI983043:GEI983045 GOE983043:GOE983045 GYA983043:GYA983045 HHW983043:HHW983045 HRS983043:HRS983045 IBO983043:IBO983045 ILK983043:ILK983045 IVG983043:IVG983045 JFC983043:JFC983045 JOY983043:JOY983045 JYU983043:JYU983045 KIQ983043:KIQ983045 KSM983043:KSM983045 LCI983043:LCI983045 LME983043:LME983045 LWA983043:LWA983045 MFW983043:MFW983045 MPS983043:MPS983045 MZO983043:MZO983045 NJK983043:NJK983045 NTG983043:NTG983045 ODC983043:ODC983045 OMY983043:OMY983045 OWU983043:OWU983045 PGQ983043:PGQ983045 PQM983043:PQM983045 QAI983043:QAI983045 QKE983043:QKE983045 QUA983043:QUA983045 RDW983043:RDW983045 RNS983043:RNS983045 RXO983043:RXO983045 SHK983043:SHK983045 SRG983043:SRG983045 TBC983043:TBC983045 TKY983043:TKY983045 TUU983043:TUU983045 UEQ983043:UEQ983045 UOM983043:UOM983045 UYI983043:UYI983045 VIE983043:VIE983045 VSA983043:VSA983045 WBW983043:WBW983045 WLS983043:WLS983045 WVO983043:WVO983045 IY27:IY30 SU27:SU30 ACQ27:ACQ30 AMM27:AMM30 AWI27:AWI30 BGE27:BGE30 BQA27:BQA30 BZW27:BZW30 CJS27:CJS30 CTO27:CTO30 DDK27:DDK30 DNG27:DNG30 DXC27:DXC30 EGY27:EGY30 EQU27:EQU30 FAQ27:FAQ30 FKM27:FKM30 FUI27:FUI30 GEE27:GEE30 GOA27:GOA30 GXW27:GXW30 HHS27:HHS30 HRO27:HRO30 IBK27:IBK30 ILG27:ILG30 IVC27:IVC30 JEY27:JEY30 JOU27:JOU30 JYQ27:JYQ30 KIM27:KIM30 KSI27:KSI30 LCE27:LCE30 LMA27:LMA30 LVW27:LVW30 MFS27:MFS30 MPO27:MPO30 MZK27:MZK30 NJG27:NJG30 NTC27:NTC30 OCY27:OCY30 OMU27:OMU30 OWQ27:OWQ30 PGM27:PGM30 PQI27:PQI30 QAE27:QAE30 QKA27:QKA30 QTW27:QTW30 RDS27:RDS30 RNO27:RNO30 RXK27:RXK30 SHG27:SHG30 SRC27:SRC30 TAY27:TAY30 TKU27:TKU30 TUQ27:TUQ30 UEM27:UEM30 UOI27:UOI30 UYE27:UYE30 VIA27:VIA30 VRW27:VRW30 WBS27:WBS30 WLO27:WLO30 WVK27:WVK30 C65559:C65561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5:C131097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31:C196633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7:C262169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3:C327705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9:C393241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5:C458777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11:C524313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7:C589849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3:C655385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9:C720921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5:C786457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91:C851993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7:C917529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3:C983065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C20:C25 IY19:IY24 SU19:SU24 ACQ19:ACQ24 AMM19:AMM24 AWI19:AWI24 BGE19:BGE24 BQA19:BQA24 BZW19:BZW24 CJS19:CJS24 CTO19:CTO24 DDK19:DDK24 DNG19:DNG24 DXC19:DXC24 EGY19:EGY24 EQU19:EQU24 FAQ19:FAQ24 FKM19:FKM24 FUI19:FUI24 GEE19:GEE24 GOA19:GOA24 GXW19:GXW24 HHS19:HHS24 HRO19:HRO24 IBK19:IBK24 ILG19:ILG24 IVC19:IVC24 JEY19:JEY24 JOU19:JOU24 JYQ19:JYQ24 KIM19:KIM24 KSI19:KSI24 LCE19:LCE24 LMA19:LMA24 LVW19:LVW24 MFS19:MFS24 MPO19:MPO24 MZK19:MZK24 NJG19:NJG24 NTC19:NTC24 OCY19:OCY24 OMU19:OMU24 OWQ19:OWQ24 PGM19:PGM24 PQI19:PQI24 QAE19:QAE24 QKA19:QKA24 QTW19:QTW24 RDS19:RDS24 RNO19:RNO24 RXK19:RXK24 SHG19:SHG24 SRC19:SRC24 TAY19:TAY24 TKU19:TKU24 TUQ19:TUQ24 UEM19:UEM24 UOI19:UOI24 UYE19:UYE24 VIA19:VIA24 VRW19:VRW24 WBS19:WBS24 WLO19:WLO24 WVK19:WVK24 C65551:C65556 IY65548:IY65553 SU65548:SU65553 ACQ65548:ACQ65553 AMM65548:AMM65553 AWI65548:AWI65553 BGE65548:BGE65553 BQA65548:BQA65553 BZW65548:BZW65553 CJS65548:CJS65553 CTO65548:CTO65553 DDK65548:DDK65553 DNG65548:DNG65553 DXC65548:DXC65553 EGY65548:EGY65553 EQU65548:EQU65553 FAQ65548:FAQ65553 FKM65548:FKM65553 FUI65548:FUI65553 GEE65548:GEE65553 GOA65548:GOA65553 GXW65548:GXW65553 HHS65548:HHS65553 HRO65548:HRO65553 IBK65548:IBK65553 ILG65548:ILG65553 IVC65548:IVC65553 JEY65548:JEY65553 JOU65548:JOU65553 JYQ65548:JYQ65553 KIM65548:KIM65553 KSI65548:KSI65553 LCE65548:LCE65553 LMA65548:LMA65553 LVW65548:LVW65553 MFS65548:MFS65553 MPO65548:MPO65553 MZK65548:MZK65553 NJG65548:NJG65553 NTC65548:NTC65553 OCY65548:OCY65553 OMU65548:OMU65553 OWQ65548:OWQ65553 PGM65548:PGM65553 PQI65548:PQI65553 QAE65548:QAE65553 QKA65548:QKA65553 QTW65548:QTW65553 RDS65548:RDS65553 RNO65548:RNO65553 RXK65548:RXK65553 SHG65548:SHG65553 SRC65548:SRC65553 TAY65548:TAY65553 TKU65548:TKU65553 TUQ65548:TUQ65553 UEM65548:UEM65553 UOI65548:UOI65553 UYE65548:UYE65553 VIA65548:VIA65553 VRW65548:VRW65553 WBS65548:WBS65553 WLO65548:WLO65553 WVK65548:WVK65553 C131087:C131092 IY131084:IY131089 SU131084:SU131089 ACQ131084:ACQ131089 AMM131084:AMM131089 AWI131084:AWI131089 BGE131084:BGE131089 BQA131084:BQA131089 BZW131084:BZW131089 CJS131084:CJS131089 CTO131084:CTO131089 DDK131084:DDK131089 DNG131084:DNG131089 DXC131084:DXC131089 EGY131084:EGY131089 EQU131084:EQU131089 FAQ131084:FAQ131089 FKM131084:FKM131089 FUI131084:FUI131089 GEE131084:GEE131089 GOA131084:GOA131089 GXW131084:GXW131089 HHS131084:HHS131089 HRO131084:HRO131089 IBK131084:IBK131089 ILG131084:ILG131089 IVC131084:IVC131089 JEY131084:JEY131089 JOU131084:JOU131089 JYQ131084:JYQ131089 KIM131084:KIM131089 KSI131084:KSI131089 LCE131084:LCE131089 LMA131084:LMA131089 LVW131084:LVW131089 MFS131084:MFS131089 MPO131084:MPO131089 MZK131084:MZK131089 NJG131084:NJG131089 NTC131084:NTC131089 OCY131084:OCY131089 OMU131084:OMU131089 OWQ131084:OWQ131089 PGM131084:PGM131089 PQI131084:PQI131089 QAE131084:QAE131089 QKA131084:QKA131089 QTW131084:QTW131089 RDS131084:RDS131089 RNO131084:RNO131089 RXK131084:RXK131089 SHG131084:SHG131089 SRC131084:SRC131089 TAY131084:TAY131089 TKU131084:TKU131089 TUQ131084:TUQ131089 UEM131084:UEM131089 UOI131084:UOI131089 UYE131084:UYE131089 VIA131084:VIA131089 VRW131084:VRW131089 WBS131084:WBS131089 WLO131084:WLO131089 WVK131084:WVK131089 C196623:C196628 IY196620:IY196625 SU196620:SU196625 ACQ196620:ACQ196625 AMM196620:AMM196625 AWI196620:AWI196625 BGE196620:BGE196625 BQA196620:BQA196625 BZW196620:BZW196625 CJS196620:CJS196625 CTO196620:CTO196625 DDK196620:DDK196625 DNG196620:DNG196625 DXC196620:DXC196625 EGY196620:EGY196625 EQU196620:EQU196625 FAQ196620:FAQ196625 FKM196620:FKM196625 FUI196620:FUI196625 GEE196620:GEE196625 GOA196620:GOA196625 GXW196620:GXW196625 HHS196620:HHS196625 HRO196620:HRO196625 IBK196620:IBK196625 ILG196620:ILG196625 IVC196620:IVC196625 JEY196620:JEY196625 JOU196620:JOU196625 JYQ196620:JYQ196625 KIM196620:KIM196625 KSI196620:KSI196625 LCE196620:LCE196625 LMA196620:LMA196625 LVW196620:LVW196625 MFS196620:MFS196625 MPO196620:MPO196625 MZK196620:MZK196625 NJG196620:NJG196625 NTC196620:NTC196625 OCY196620:OCY196625 OMU196620:OMU196625 OWQ196620:OWQ196625 PGM196620:PGM196625 PQI196620:PQI196625 QAE196620:QAE196625 QKA196620:QKA196625 QTW196620:QTW196625 RDS196620:RDS196625 RNO196620:RNO196625 RXK196620:RXK196625 SHG196620:SHG196625 SRC196620:SRC196625 TAY196620:TAY196625 TKU196620:TKU196625 TUQ196620:TUQ196625 UEM196620:UEM196625 UOI196620:UOI196625 UYE196620:UYE196625 VIA196620:VIA196625 VRW196620:VRW196625 WBS196620:WBS196625 WLO196620:WLO196625 WVK196620:WVK196625 C262159:C262164 IY262156:IY262161 SU262156:SU262161 ACQ262156:ACQ262161 AMM262156:AMM262161 AWI262156:AWI262161 BGE262156:BGE262161 BQA262156:BQA262161 BZW262156:BZW262161 CJS262156:CJS262161 CTO262156:CTO262161 DDK262156:DDK262161 DNG262156:DNG262161 DXC262156:DXC262161 EGY262156:EGY262161 EQU262156:EQU262161 FAQ262156:FAQ262161 FKM262156:FKM262161 FUI262156:FUI262161 GEE262156:GEE262161 GOA262156:GOA262161 GXW262156:GXW262161 HHS262156:HHS262161 HRO262156:HRO262161 IBK262156:IBK262161 ILG262156:ILG262161 IVC262156:IVC262161 JEY262156:JEY262161 JOU262156:JOU262161 JYQ262156:JYQ262161 KIM262156:KIM262161 KSI262156:KSI262161 LCE262156:LCE262161 LMA262156:LMA262161 LVW262156:LVW262161 MFS262156:MFS262161 MPO262156:MPO262161 MZK262156:MZK262161 NJG262156:NJG262161 NTC262156:NTC262161 OCY262156:OCY262161 OMU262156:OMU262161 OWQ262156:OWQ262161 PGM262156:PGM262161 PQI262156:PQI262161 QAE262156:QAE262161 QKA262156:QKA262161 QTW262156:QTW262161 RDS262156:RDS262161 RNO262156:RNO262161 RXK262156:RXK262161 SHG262156:SHG262161 SRC262156:SRC262161 TAY262156:TAY262161 TKU262156:TKU262161 TUQ262156:TUQ262161 UEM262156:UEM262161 UOI262156:UOI262161 UYE262156:UYE262161 VIA262156:VIA262161 VRW262156:VRW262161 WBS262156:WBS262161 WLO262156:WLO262161 WVK262156:WVK262161 C327695:C327700 IY327692:IY327697 SU327692:SU327697 ACQ327692:ACQ327697 AMM327692:AMM327697 AWI327692:AWI327697 BGE327692:BGE327697 BQA327692:BQA327697 BZW327692:BZW327697 CJS327692:CJS327697 CTO327692:CTO327697 DDK327692:DDK327697 DNG327692:DNG327697 DXC327692:DXC327697 EGY327692:EGY327697 EQU327692:EQU327697 FAQ327692:FAQ327697 FKM327692:FKM327697 FUI327692:FUI327697 GEE327692:GEE327697 GOA327692:GOA327697 GXW327692:GXW327697 HHS327692:HHS327697 HRO327692:HRO327697 IBK327692:IBK327697 ILG327692:ILG327697 IVC327692:IVC327697 JEY327692:JEY327697 JOU327692:JOU327697 JYQ327692:JYQ327697 KIM327692:KIM327697 KSI327692:KSI327697 LCE327692:LCE327697 LMA327692:LMA327697 LVW327692:LVW327697 MFS327692:MFS327697 MPO327692:MPO327697 MZK327692:MZK327697 NJG327692:NJG327697 NTC327692:NTC327697 OCY327692:OCY327697 OMU327692:OMU327697 OWQ327692:OWQ327697 PGM327692:PGM327697 PQI327692:PQI327697 QAE327692:QAE327697 QKA327692:QKA327697 QTW327692:QTW327697 RDS327692:RDS327697 RNO327692:RNO327697 RXK327692:RXK327697 SHG327692:SHG327697 SRC327692:SRC327697 TAY327692:TAY327697 TKU327692:TKU327697 TUQ327692:TUQ327697 UEM327692:UEM327697 UOI327692:UOI327697 UYE327692:UYE327697 VIA327692:VIA327697 VRW327692:VRW327697 WBS327692:WBS327697 WLO327692:WLO327697 WVK327692:WVK327697 C393231:C393236 IY393228:IY393233 SU393228:SU393233 ACQ393228:ACQ393233 AMM393228:AMM393233 AWI393228:AWI393233 BGE393228:BGE393233 BQA393228:BQA393233 BZW393228:BZW393233 CJS393228:CJS393233 CTO393228:CTO393233 DDK393228:DDK393233 DNG393228:DNG393233 DXC393228:DXC393233 EGY393228:EGY393233 EQU393228:EQU393233 FAQ393228:FAQ393233 FKM393228:FKM393233 FUI393228:FUI393233 GEE393228:GEE393233 GOA393228:GOA393233 GXW393228:GXW393233 HHS393228:HHS393233 HRO393228:HRO393233 IBK393228:IBK393233 ILG393228:ILG393233 IVC393228:IVC393233 JEY393228:JEY393233 JOU393228:JOU393233 JYQ393228:JYQ393233 KIM393228:KIM393233 KSI393228:KSI393233 LCE393228:LCE393233 LMA393228:LMA393233 LVW393228:LVW393233 MFS393228:MFS393233 MPO393228:MPO393233 MZK393228:MZK393233 NJG393228:NJG393233 NTC393228:NTC393233 OCY393228:OCY393233 OMU393228:OMU393233 OWQ393228:OWQ393233 PGM393228:PGM393233 PQI393228:PQI393233 QAE393228:QAE393233 QKA393228:QKA393233 QTW393228:QTW393233 RDS393228:RDS393233 RNO393228:RNO393233 RXK393228:RXK393233 SHG393228:SHG393233 SRC393228:SRC393233 TAY393228:TAY393233 TKU393228:TKU393233 TUQ393228:TUQ393233 UEM393228:UEM393233 UOI393228:UOI393233 UYE393228:UYE393233 VIA393228:VIA393233 VRW393228:VRW393233 WBS393228:WBS393233 WLO393228:WLO393233 WVK393228:WVK393233 C458767:C458772 IY458764:IY458769 SU458764:SU458769 ACQ458764:ACQ458769 AMM458764:AMM458769 AWI458764:AWI458769 BGE458764:BGE458769 BQA458764:BQA458769 BZW458764:BZW458769 CJS458764:CJS458769 CTO458764:CTO458769 DDK458764:DDK458769 DNG458764:DNG458769 DXC458764:DXC458769 EGY458764:EGY458769 EQU458764:EQU458769 FAQ458764:FAQ458769 FKM458764:FKM458769 FUI458764:FUI458769 GEE458764:GEE458769 GOA458764:GOA458769 GXW458764:GXW458769 HHS458764:HHS458769 HRO458764:HRO458769 IBK458764:IBK458769 ILG458764:ILG458769 IVC458764:IVC458769 JEY458764:JEY458769 JOU458764:JOU458769 JYQ458764:JYQ458769 KIM458764:KIM458769 KSI458764:KSI458769 LCE458764:LCE458769 LMA458764:LMA458769 LVW458764:LVW458769 MFS458764:MFS458769 MPO458764:MPO458769 MZK458764:MZK458769 NJG458764:NJG458769 NTC458764:NTC458769 OCY458764:OCY458769 OMU458764:OMU458769 OWQ458764:OWQ458769 PGM458764:PGM458769 PQI458764:PQI458769 QAE458764:QAE458769 QKA458764:QKA458769 QTW458764:QTW458769 RDS458764:RDS458769 RNO458764:RNO458769 RXK458764:RXK458769 SHG458764:SHG458769 SRC458764:SRC458769 TAY458764:TAY458769 TKU458764:TKU458769 TUQ458764:TUQ458769 UEM458764:UEM458769 UOI458764:UOI458769 UYE458764:UYE458769 VIA458764:VIA458769 VRW458764:VRW458769 WBS458764:WBS458769 WLO458764:WLO458769 WVK458764:WVK458769 C524303:C524308 IY524300:IY524305 SU524300:SU524305 ACQ524300:ACQ524305 AMM524300:AMM524305 AWI524300:AWI524305 BGE524300:BGE524305 BQA524300:BQA524305 BZW524300:BZW524305 CJS524300:CJS524305 CTO524300:CTO524305 DDK524300:DDK524305 DNG524300:DNG524305 DXC524300:DXC524305 EGY524300:EGY524305 EQU524300:EQU524305 FAQ524300:FAQ524305 FKM524300:FKM524305 FUI524300:FUI524305 GEE524300:GEE524305 GOA524300:GOA524305 GXW524300:GXW524305 HHS524300:HHS524305 HRO524300:HRO524305 IBK524300:IBK524305 ILG524300:ILG524305 IVC524300:IVC524305 JEY524300:JEY524305 JOU524300:JOU524305 JYQ524300:JYQ524305 KIM524300:KIM524305 KSI524300:KSI524305 LCE524300:LCE524305 LMA524300:LMA524305 LVW524300:LVW524305 MFS524300:MFS524305 MPO524300:MPO524305 MZK524300:MZK524305 NJG524300:NJG524305 NTC524300:NTC524305 OCY524300:OCY524305 OMU524300:OMU524305 OWQ524300:OWQ524305 PGM524300:PGM524305 PQI524300:PQI524305 QAE524300:QAE524305 QKA524300:QKA524305 QTW524300:QTW524305 RDS524300:RDS524305 RNO524300:RNO524305 RXK524300:RXK524305 SHG524300:SHG524305 SRC524300:SRC524305 TAY524300:TAY524305 TKU524300:TKU524305 TUQ524300:TUQ524305 UEM524300:UEM524305 UOI524300:UOI524305 UYE524300:UYE524305 VIA524300:VIA524305 VRW524300:VRW524305 WBS524300:WBS524305 WLO524300:WLO524305 WVK524300:WVK524305 C589839:C589844 IY589836:IY589841 SU589836:SU589841 ACQ589836:ACQ589841 AMM589836:AMM589841 AWI589836:AWI589841 BGE589836:BGE589841 BQA589836:BQA589841 BZW589836:BZW589841 CJS589836:CJS589841 CTO589836:CTO589841 DDK589836:DDK589841 DNG589836:DNG589841 DXC589836:DXC589841 EGY589836:EGY589841 EQU589836:EQU589841 FAQ589836:FAQ589841 FKM589836:FKM589841 FUI589836:FUI589841 GEE589836:GEE589841 GOA589836:GOA589841 GXW589836:GXW589841 HHS589836:HHS589841 HRO589836:HRO589841 IBK589836:IBK589841 ILG589836:ILG589841 IVC589836:IVC589841 JEY589836:JEY589841 JOU589836:JOU589841 JYQ589836:JYQ589841 KIM589836:KIM589841 KSI589836:KSI589841 LCE589836:LCE589841 LMA589836:LMA589841 LVW589836:LVW589841 MFS589836:MFS589841 MPO589836:MPO589841 MZK589836:MZK589841 NJG589836:NJG589841 NTC589836:NTC589841 OCY589836:OCY589841 OMU589836:OMU589841 OWQ589836:OWQ589841 PGM589836:PGM589841 PQI589836:PQI589841 QAE589836:QAE589841 QKA589836:QKA589841 QTW589836:QTW589841 RDS589836:RDS589841 RNO589836:RNO589841 RXK589836:RXK589841 SHG589836:SHG589841 SRC589836:SRC589841 TAY589836:TAY589841 TKU589836:TKU589841 TUQ589836:TUQ589841 UEM589836:UEM589841 UOI589836:UOI589841 UYE589836:UYE589841 VIA589836:VIA589841 VRW589836:VRW589841 WBS589836:WBS589841 WLO589836:WLO589841 WVK589836:WVK589841 C655375:C655380 IY655372:IY655377 SU655372:SU655377 ACQ655372:ACQ655377 AMM655372:AMM655377 AWI655372:AWI655377 BGE655372:BGE655377 BQA655372:BQA655377 BZW655372:BZW655377 CJS655372:CJS655377 CTO655372:CTO655377 DDK655372:DDK655377 DNG655372:DNG655377 DXC655372:DXC655377 EGY655372:EGY655377 EQU655372:EQU655377 FAQ655372:FAQ655377 FKM655372:FKM655377 FUI655372:FUI655377 GEE655372:GEE655377 GOA655372:GOA655377 GXW655372:GXW655377 HHS655372:HHS655377 HRO655372:HRO655377 IBK655372:IBK655377 ILG655372:ILG655377 IVC655372:IVC655377 JEY655372:JEY655377 JOU655372:JOU655377 JYQ655372:JYQ655377 KIM655372:KIM655377 KSI655372:KSI655377 LCE655372:LCE655377 LMA655372:LMA655377 LVW655372:LVW655377 MFS655372:MFS655377 MPO655372:MPO655377 MZK655372:MZK655377 NJG655372:NJG655377 NTC655372:NTC655377 OCY655372:OCY655377 OMU655372:OMU655377 OWQ655372:OWQ655377 PGM655372:PGM655377 PQI655372:PQI655377 QAE655372:QAE655377 QKA655372:QKA655377 QTW655372:QTW655377 RDS655372:RDS655377 RNO655372:RNO655377 RXK655372:RXK655377 SHG655372:SHG655377 SRC655372:SRC655377 TAY655372:TAY655377 TKU655372:TKU655377 TUQ655372:TUQ655377 UEM655372:UEM655377 UOI655372:UOI655377 UYE655372:UYE655377 VIA655372:VIA655377 VRW655372:VRW655377 WBS655372:WBS655377 WLO655372:WLO655377 WVK655372:WVK655377 C720911:C720916 IY720908:IY720913 SU720908:SU720913 ACQ720908:ACQ720913 AMM720908:AMM720913 AWI720908:AWI720913 BGE720908:BGE720913 BQA720908:BQA720913 BZW720908:BZW720913 CJS720908:CJS720913 CTO720908:CTO720913 DDK720908:DDK720913 DNG720908:DNG720913 DXC720908:DXC720913 EGY720908:EGY720913 EQU720908:EQU720913 FAQ720908:FAQ720913 FKM720908:FKM720913 FUI720908:FUI720913 GEE720908:GEE720913 GOA720908:GOA720913 GXW720908:GXW720913 HHS720908:HHS720913 HRO720908:HRO720913 IBK720908:IBK720913 ILG720908:ILG720913 IVC720908:IVC720913 JEY720908:JEY720913 JOU720908:JOU720913 JYQ720908:JYQ720913 KIM720908:KIM720913 KSI720908:KSI720913 LCE720908:LCE720913 LMA720908:LMA720913 LVW720908:LVW720913 MFS720908:MFS720913 MPO720908:MPO720913 MZK720908:MZK720913 NJG720908:NJG720913 NTC720908:NTC720913 OCY720908:OCY720913 OMU720908:OMU720913 OWQ720908:OWQ720913 PGM720908:PGM720913 PQI720908:PQI720913 QAE720908:QAE720913 QKA720908:QKA720913 QTW720908:QTW720913 RDS720908:RDS720913 RNO720908:RNO720913 RXK720908:RXK720913 SHG720908:SHG720913 SRC720908:SRC720913 TAY720908:TAY720913 TKU720908:TKU720913 TUQ720908:TUQ720913 UEM720908:UEM720913 UOI720908:UOI720913 UYE720908:UYE720913 VIA720908:VIA720913 VRW720908:VRW720913 WBS720908:WBS720913 WLO720908:WLO720913 WVK720908:WVK720913 C786447:C786452 IY786444:IY786449 SU786444:SU786449 ACQ786444:ACQ786449 AMM786444:AMM786449 AWI786444:AWI786449 BGE786444:BGE786449 BQA786444:BQA786449 BZW786444:BZW786449 CJS786444:CJS786449 CTO786444:CTO786449 DDK786444:DDK786449 DNG786444:DNG786449 DXC786444:DXC786449 EGY786444:EGY786449 EQU786444:EQU786449 FAQ786444:FAQ786449 FKM786444:FKM786449 FUI786444:FUI786449 GEE786444:GEE786449 GOA786444:GOA786449 GXW786444:GXW786449 HHS786444:HHS786449 HRO786444:HRO786449 IBK786444:IBK786449 ILG786444:ILG786449 IVC786444:IVC786449 JEY786444:JEY786449 JOU786444:JOU786449 JYQ786444:JYQ786449 KIM786444:KIM786449 KSI786444:KSI786449 LCE786444:LCE786449 LMA786444:LMA786449 LVW786444:LVW786449 MFS786444:MFS786449 MPO786444:MPO786449 MZK786444:MZK786449 NJG786444:NJG786449 NTC786444:NTC786449 OCY786444:OCY786449 OMU786444:OMU786449 OWQ786444:OWQ786449 PGM786444:PGM786449 PQI786444:PQI786449 QAE786444:QAE786449 QKA786444:QKA786449 QTW786444:QTW786449 RDS786444:RDS786449 RNO786444:RNO786449 RXK786444:RXK786449 SHG786444:SHG786449 SRC786444:SRC786449 TAY786444:TAY786449 TKU786444:TKU786449 TUQ786444:TUQ786449 UEM786444:UEM786449 UOI786444:UOI786449 UYE786444:UYE786449 VIA786444:VIA786449 VRW786444:VRW786449 WBS786444:WBS786449 WLO786444:WLO786449 WVK786444:WVK786449 C851983:C851988 IY851980:IY851985 SU851980:SU851985 ACQ851980:ACQ851985 AMM851980:AMM851985 AWI851980:AWI851985 BGE851980:BGE851985 BQA851980:BQA851985 BZW851980:BZW851985 CJS851980:CJS851985 CTO851980:CTO851985 DDK851980:DDK851985 DNG851980:DNG851985 DXC851980:DXC851985 EGY851980:EGY851985 EQU851980:EQU851985 FAQ851980:FAQ851985 FKM851980:FKM851985 FUI851980:FUI851985 GEE851980:GEE851985 GOA851980:GOA851985 GXW851980:GXW851985 HHS851980:HHS851985 HRO851980:HRO851985 IBK851980:IBK851985 ILG851980:ILG851985 IVC851980:IVC851985 JEY851980:JEY851985 JOU851980:JOU851985 JYQ851980:JYQ851985 KIM851980:KIM851985 KSI851980:KSI851985 LCE851980:LCE851985 LMA851980:LMA851985 LVW851980:LVW851985 MFS851980:MFS851985 MPO851980:MPO851985 MZK851980:MZK851985 NJG851980:NJG851985 NTC851980:NTC851985 OCY851980:OCY851985 OMU851980:OMU851985 OWQ851980:OWQ851985 PGM851980:PGM851985 PQI851980:PQI851985 QAE851980:QAE851985 QKA851980:QKA851985 QTW851980:QTW851985 RDS851980:RDS851985 RNO851980:RNO851985 RXK851980:RXK851985 SHG851980:SHG851985 SRC851980:SRC851985 TAY851980:TAY851985 TKU851980:TKU851985 TUQ851980:TUQ851985 UEM851980:UEM851985 UOI851980:UOI851985 UYE851980:UYE851985 VIA851980:VIA851985 VRW851980:VRW851985 WBS851980:WBS851985 WLO851980:WLO851985 WVK851980:WVK851985 C917519:C917524 IY917516:IY917521 SU917516:SU917521 ACQ917516:ACQ917521 AMM917516:AMM917521 AWI917516:AWI917521 BGE917516:BGE917521 BQA917516:BQA917521 BZW917516:BZW917521 CJS917516:CJS917521 CTO917516:CTO917521 DDK917516:DDK917521 DNG917516:DNG917521 DXC917516:DXC917521 EGY917516:EGY917521 EQU917516:EQU917521 FAQ917516:FAQ917521 FKM917516:FKM917521 FUI917516:FUI917521 GEE917516:GEE917521 GOA917516:GOA917521 GXW917516:GXW917521 HHS917516:HHS917521 HRO917516:HRO917521 IBK917516:IBK917521 ILG917516:ILG917521 IVC917516:IVC917521 JEY917516:JEY917521 JOU917516:JOU917521 JYQ917516:JYQ917521 KIM917516:KIM917521 KSI917516:KSI917521 LCE917516:LCE917521 LMA917516:LMA917521 LVW917516:LVW917521 MFS917516:MFS917521 MPO917516:MPO917521 MZK917516:MZK917521 NJG917516:NJG917521 NTC917516:NTC917521 OCY917516:OCY917521 OMU917516:OMU917521 OWQ917516:OWQ917521 PGM917516:PGM917521 PQI917516:PQI917521 QAE917516:QAE917521 QKA917516:QKA917521 QTW917516:QTW917521 RDS917516:RDS917521 RNO917516:RNO917521 RXK917516:RXK917521 SHG917516:SHG917521 SRC917516:SRC917521 TAY917516:TAY917521 TKU917516:TKU917521 TUQ917516:TUQ917521 UEM917516:UEM917521 UOI917516:UOI917521 UYE917516:UYE917521 VIA917516:VIA917521 VRW917516:VRW917521 WBS917516:WBS917521 WLO917516:WLO917521 WVK917516:WVK917521 C983055:C983060 IY983052:IY983057 SU983052:SU983057 ACQ983052:ACQ983057 AMM983052:AMM983057 AWI983052:AWI983057 BGE983052:BGE983057 BQA983052:BQA983057 BZW983052:BZW983057 CJS983052:CJS983057 CTO983052:CTO983057 DDK983052:DDK983057 DNG983052:DNG983057 DXC983052:DXC983057 EGY983052:EGY983057 EQU983052:EQU983057 FAQ983052:FAQ983057 FKM983052:FKM983057 FUI983052:FUI983057 GEE983052:GEE983057 GOA983052:GOA983057 GXW983052:GXW983057 HHS983052:HHS983057 HRO983052:HRO983057 IBK983052:IBK983057 ILG983052:ILG983057 IVC983052:IVC983057 JEY983052:JEY983057 JOU983052:JOU983057 JYQ983052:JYQ983057 KIM983052:KIM983057 KSI983052:KSI983057 LCE983052:LCE983057 LMA983052:LMA983057 LVW983052:LVW983057 MFS983052:MFS983057 MPO983052:MPO983057 MZK983052:MZK983057 NJG983052:NJG983057 NTC983052:NTC983057 OCY983052:OCY983057 OMU983052:OMU983057 OWQ983052:OWQ983057 PGM983052:PGM983057 PQI983052:PQI983057 QAE983052:QAE983057 QKA983052:QKA983057 QTW983052:QTW983057 RDS983052:RDS983057 RNO983052:RNO983057 RXK983052:RXK983057 SHG983052:SHG983057 SRC983052:SRC983057 TAY983052:TAY983057 TKU983052:TKU983057 TUQ983052:TUQ983057 UEM983052:UEM983057 UOI983052:UOI983057 UYE983052:UYE983057 VIA983052:VIA983057 VRW983052:VRW983057 WBS983052:WBS983057 WLO983052:WLO983057 WVK983052:WVK983057 C9:C17 C27:C42 G9:G14">
      <formula1>0</formula1>
      <formula2>999999999999</formula2>
    </dataValidation>
    <dataValidation type="whole" showInputMessage="1" showErrorMessage="1" errorTitle="ERRORE NEL DATO IMMESSO" error="INSERIRE SOLO NUMERI INTERI POSITIVI" sqref="C26">
      <formula1>0</formula1>
      <formula2>999999999999</formula2>
    </dataValidation>
    <dataValidation type="whole" allowBlank="1" showInputMessage="1" showErrorMessage="1" errorTitle="ERRORE NEL DATO IMMESSO" error="INSERIRE SOLO NUMERI INTERI" sqref="C18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49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5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21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7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3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9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5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301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7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3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9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5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81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7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3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G15:G16 JC13:JC14 SY13:SY14 ACU13:ACU14 AMQ13:AMQ14 AWM13:AWM14 BGI13:BGI14 BQE13:BQE14 CAA13:CAA14 CJW13:CJW14 CTS13:CTS14 DDO13:DDO14 DNK13:DNK14 DXG13:DXG14 EHC13:EHC14 EQY13:EQY14 FAU13:FAU14 FKQ13:FKQ14 FUM13:FUM14 GEI13:GEI14 GOE13:GOE14 GYA13:GYA14 HHW13:HHW14 HRS13:HRS14 IBO13:IBO14 ILK13:ILK14 IVG13:IVG14 JFC13:JFC14 JOY13:JOY14 JYU13:JYU14 KIQ13:KIQ14 KSM13:KSM14 LCI13:LCI14 LME13:LME14 LWA13:LWA14 MFW13:MFW14 MPS13:MPS14 MZO13:MZO14 NJK13:NJK14 NTG13:NTG14 ODC13:ODC14 OMY13:OMY14 OWU13:OWU14 PGQ13:PGQ14 PQM13:PQM14 QAI13:QAI14 QKE13:QKE14 QUA13:QUA14 RDW13:RDW14 RNS13:RNS14 RXO13:RXO14 SHK13:SHK14 SRG13:SRG14 TBC13:TBC14 TKY13:TKY14 TUU13:TUU14 UEQ13:UEQ14 UOM13:UOM14 UYI13:UYI14 VIE13:VIE14 VSA13:VSA14 WBW13:WBW14 WLS13:WLS14 WVO13:WVO14 G65545:G65546 JC65542:JC65543 SY65542:SY65543 ACU65542:ACU65543 AMQ65542:AMQ65543 AWM65542:AWM65543 BGI65542:BGI65543 BQE65542:BQE65543 CAA65542:CAA65543 CJW65542:CJW65543 CTS65542:CTS65543 DDO65542:DDO65543 DNK65542:DNK65543 DXG65542:DXG65543 EHC65542:EHC65543 EQY65542:EQY65543 FAU65542:FAU65543 FKQ65542:FKQ65543 FUM65542:FUM65543 GEI65542:GEI65543 GOE65542:GOE65543 GYA65542:GYA65543 HHW65542:HHW65543 HRS65542:HRS65543 IBO65542:IBO65543 ILK65542:ILK65543 IVG65542:IVG65543 JFC65542:JFC65543 JOY65542:JOY65543 JYU65542:JYU65543 KIQ65542:KIQ65543 KSM65542:KSM65543 LCI65542:LCI65543 LME65542:LME65543 LWA65542:LWA65543 MFW65542:MFW65543 MPS65542:MPS65543 MZO65542:MZO65543 NJK65542:NJK65543 NTG65542:NTG65543 ODC65542:ODC65543 OMY65542:OMY65543 OWU65542:OWU65543 PGQ65542:PGQ65543 PQM65542:PQM65543 QAI65542:QAI65543 QKE65542:QKE65543 QUA65542:QUA65543 RDW65542:RDW65543 RNS65542:RNS65543 RXO65542:RXO65543 SHK65542:SHK65543 SRG65542:SRG65543 TBC65542:TBC65543 TKY65542:TKY65543 TUU65542:TUU65543 UEQ65542:UEQ65543 UOM65542:UOM65543 UYI65542:UYI65543 VIE65542:VIE65543 VSA65542:VSA65543 WBW65542:WBW65543 WLS65542:WLS65543 WVO65542:WVO65543 G131081:G131082 JC131078:JC131079 SY131078:SY131079 ACU131078:ACU131079 AMQ131078:AMQ131079 AWM131078:AWM131079 BGI131078:BGI131079 BQE131078:BQE131079 CAA131078:CAA131079 CJW131078:CJW131079 CTS131078:CTS131079 DDO131078:DDO131079 DNK131078:DNK131079 DXG131078:DXG131079 EHC131078:EHC131079 EQY131078:EQY131079 FAU131078:FAU131079 FKQ131078:FKQ131079 FUM131078:FUM131079 GEI131078:GEI131079 GOE131078:GOE131079 GYA131078:GYA131079 HHW131078:HHW131079 HRS131078:HRS131079 IBO131078:IBO131079 ILK131078:ILK131079 IVG131078:IVG131079 JFC131078:JFC131079 JOY131078:JOY131079 JYU131078:JYU131079 KIQ131078:KIQ131079 KSM131078:KSM131079 LCI131078:LCI131079 LME131078:LME131079 LWA131078:LWA131079 MFW131078:MFW131079 MPS131078:MPS131079 MZO131078:MZO131079 NJK131078:NJK131079 NTG131078:NTG131079 ODC131078:ODC131079 OMY131078:OMY131079 OWU131078:OWU131079 PGQ131078:PGQ131079 PQM131078:PQM131079 QAI131078:QAI131079 QKE131078:QKE131079 QUA131078:QUA131079 RDW131078:RDW131079 RNS131078:RNS131079 RXO131078:RXO131079 SHK131078:SHK131079 SRG131078:SRG131079 TBC131078:TBC131079 TKY131078:TKY131079 TUU131078:TUU131079 UEQ131078:UEQ131079 UOM131078:UOM131079 UYI131078:UYI131079 VIE131078:VIE131079 VSA131078:VSA131079 WBW131078:WBW131079 WLS131078:WLS131079 WVO131078:WVO131079 G196617:G196618 JC196614:JC196615 SY196614:SY196615 ACU196614:ACU196615 AMQ196614:AMQ196615 AWM196614:AWM196615 BGI196614:BGI196615 BQE196614:BQE196615 CAA196614:CAA196615 CJW196614:CJW196615 CTS196614:CTS196615 DDO196614:DDO196615 DNK196614:DNK196615 DXG196614:DXG196615 EHC196614:EHC196615 EQY196614:EQY196615 FAU196614:FAU196615 FKQ196614:FKQ196615 FUM196614:FUM196615 GEI196614:GEI196615 GOE196614:GOE196615 GYA196614:GYA196615 HHW196614:HHW196615 HRS196614:HRS196615 IBO196614:IBO196615 ILK196614:ILK196615 IVG196614:IVG196615 JFC196614:JFC196615 JOY196614:JOY196615 JYU196614:JYU196615 KIQ196614:KIQ196615 KSM196614:KSM196615 LCI196614:LCI196615 LME196614:LME196615 LWA196614:LWA196615 MFW196614:MFW196615 MPS196614:MPS196615 MZO196614:MZO196615 NJK196614:NJK196615 NTG196614:NTG196615 ODC196614:ODC196615 OMY196614:OMY196615 OWU196614:OWU196615 PGQ196614:PGQ196615 PQM196614:PQM196615 QAI196614:QAI196615 QKE196614:QKE196615 QUA196614:QUA196615 RDW196614:RDW196615 RNS196614:RNS196615 RXO196614:RXO196615 SHK196614:SHK196615 SRG196614:SRG196615 TBC196614:TBC196615 TKY196614:TKY196615 TUU196614:TUU196615 UEQ196614:UEQ196615 UOM196614:UOM196615 UYI196614:UYI196615 VIE196614:VIE196615 VSA196614:VSA196615 WBW196614:WBW196615 WLS196614:WLS196615 WVO196614:WVO196615 G262153:G262154 JC262150:JC262151 SY262150:SY262151 ACU262150:ACU262151 AMQ262150:AMQ262151 AWM262150:AWM262151 BGI262150:BGI262151 BQE262150:BQE262151 CAA262150:CAA262151 CJW262150:CJW262151 CTS262150:CTS262151 DDO262150:DDO262151 DNK262150:DNK262151 DXG262150:DXG262151 EHC262150:EHC262151 EQY262150:EQY262151 FAU262150:FAU262151 FKQ262150:FKQ262151 FUM262150:FUM262151 GEI262150:GEI262151 GOE262150:GOE262151 GYA262150:GYA262151 HHW262150:HHW262151 HRS262150:HRS262151 IBO262150:IBO262151 ILK262150:ILK262151 IVG262150:IVG262151 JFC262150:JFC262151 JOY262150:JOY262151 JYU262150:JYU262151 KIQ262150:KIQ262151 KSM262150:KSM262151 LCI262150:LCI262151 LME262150:LME262151 LWA262150:LWA262151 MFW262150:MFW262151 MPS262150:MPS262151 MZO262150:MZO262151 NJK262150:NJK262151 NTG262150:NTG262151 ODC262150:ODC262151 OMY262150:OMY262151 OWU262150:OWU262151 PGQ262150:PGQ262151 PQM262150:PQM262151 QAI262150:QAI262151 QKE262150:QKE262151 QUA262150:QUA262151 RDW262150:RDW262151 RNS262150:RNS262151 RXO262150:RXO262151 SHK262150:SHK262151 SRG262150:SRG262151 TBC262150:TBC262151 TKY262150:TKY262151 TUU262150:TUU262151 UEQ262150:UEQ262151 UOM262150:UOM262151 UYI262150:UYI262151 VIE262150:VIE262151 VSA262150:VSA262151 WBW262150:WBW262151 WLS262150:WLS262151 WVO262150:WVO262151 G327689:G327690 JC327686:JC327687 SY327686:SY327687 ACU327686:ACU327687 AMQ327686:AMQ327687 AWM327686:AWM327687 BGI327686:BGI327687 BQE327686:BQE327687 CAA327686:CAA327687 CJW327686:CJW327687 CTS327686:CTS327687 DDO327686:DDO327687 DNK327686:DNK327687 DXG327686:DXG327687 EHC327686:EHC327687 EQY327686:EQY327687 FAU327686:FAU327687 FKQ327686:FKQ327687 FUM327686:FUM327687 GEI327686:GEI327687 GOE327686:GOE327687 GYA327686:GYA327687 HHW327686:HHW327687 HRS327686:HRS327687 IBO327686:IBO327687 ILK327686:ILK327687 IVG327686:IVG327687 JFC327686:JFC327687 JOY327686:JOY327687 JYU327686:JYU327687 KIQ327686:KIQ327687 KSM327686:KSM327687 LCI327686:LCI327687 LME327686:LME327687 LWA327686:LWA327687 MFW327686:MFW327687 MPS327686:MPS327687 MZO327686:MZO327687 NJK327686:NJK327687 NTG327686:NTG327687 ODC327686:ODC327687 OMY327686:OMY327687 OWU327686:OWU327687 PGQ327686:PGQ327687 PQM327686:PQM327687 QAI327686:QAI327687 QKE327686:QKE327687 QUA327686:QUA327687 RDW327686:RDW327687 RNS327686:RNS327687 RXO327686:RXO327687 SHK327686:SHK327687 SRG327686:SRG327687 TBC327686:TBC327687 TKY327686:TKY327687 TUU327686:TUU327687 UEQ327686:UEQ327687 UOM327686:UOM327687 UYI327686:UYI327687 VIE327686:VIE327687 VSA327686:VSA327687 WBW327686:WBW327687 WLS327686:WLS327687 WVO327686:WVO327687 G393225:G393226 JC393222:JC393223 SY393222:SY393223 ACU393222:ACU393223 AMQ393222:AMQ393223 AWM393222:AWM393223 BGI393222:BGI393223 BQE393222:BQE393223 CAA393222:CAA393223 CJW393222:CJW393223 CTS393222:CTS393223 DDO393222:DDO393223 DNK393222:DNK393223 DXG393222:DXG393223 EHC393222:EHC393223 EQY393222:EQY393223 FAU393222:FAU393223 FKQ393222:FKQ393223 FUM393222:FUM393223 GEI393222:GEI393223 GOE393222:GOE393223 GYA393222:GYA393223 HHW393222:HHW393223 HRS393222:HRS393223 IBO393222:IBO393223 ILK393222:ILK393223 IVG393222:IVG393223 JFC393222:JFC393223 JOY393222:JOY393223 JYU393222:JYU393223 KIQ393222:KIQ393223 KSM393222:KSM393223 LCI393222:LCI393223 LME393222:LME393223 LWA393222:LWA393223 MFW393222:MFW393223 MPS393222:MPS393223 MZO393222:MZO393223 NJK393222:NJK393223 NTG393222:NTG393223 ODC393222:ODC393223 OMY393222:OMY393223 OWU393222:OWU393223 PGQ393222:PGQ393223 PQM393222:PQM393223 QAI393222:QAI393223 QKE393222:QKE393223 QUA393222:QUA393223 RDW393222:RDW393223 RNS393222:RNS393223 RXO393222:RXO393223 SHK393222:SHK393223 SRG393222:SRG393223 TBC393222:TBC393223 TKY393222:TKY393223 TUU393222:TUU393223 UEQ393222:UEQ393223 UOM393222:UOM393223 UYI393222:UYI393223 VIE393222:VIE393223 VSA393222:VSA393223 WBW393222:WBW393223 WLS393222:WLS393223 WVO393222:WVO393223 G458761:G458762 JC458758:JC458759 SY458758:SY458759 ACU458758:ACU458759 AMQ458758:AMQ458759 AWM458758:AWM458759 BGI458758:BGI458759 BQE458758:BQE458759 CAA458758:CAA458759 CJW458758:CJW458759 CTS458758:CTS458759 DDO458758:DDO458759 DNK458758:DNK458759 DXG458758:DXG458759 EHC458758:EHC458759 EQY458758:EQY458759 FAU458758:FAU458759 FKQ458758:FKQ458759 FUM458758:FUM458759 GEI458758:GEI458759 GOE458758:GOE458759 GYA458758:GYA458759 HHW458758:HHW458759 HRS458758:HRS458759 IBO458758:IBO458759 ILK458758:ILK458759 IVG458758:IVG458759 JFC458758:JFC458759 JOY458758:JOY458759 JYU458758:JYU458759 KIQ458758:KIQ458759 KSM458758:KSM458759 LCI458758:LCI458759 LME458758:LME458759 LWA458758:LWA458759 MFW458758:MFW458759 MPS458758:MPS458759 MZO458758:MZO458759 NJK458758:NJK458759 NTG458758:NTG458759 ODC458758:ODC458759 OMY458758:OMY458759 OWU458758:OWU458759 PGQ458758:PGQ458759 PQM458758:PQM458759 QAI458758:QAI458759 QKE458758:QKE458759 QUA458758:QUA458759 RDW458758:RDW458759 RNS458758:RNS458759 RXO458758:RXO458759 SHK458758:SHK458759 SRG458758:SRG458759 TBC458758:TBC458759 TKY458758:TKY458759 TUU458758:TUU458759 UEQ458758:UEQ458759 UOM458758:UOM458759 UYI458758:UYI458759 VIE458758:VIE458759 VSA458758:VSA458759 WBW458758:WBW458759 WLS458758:WLS458759 WVO458758:WVO458759 G524297:G524298 JC524294:JC524295 SY524294:SY524295 ACU524294:ACU524295 AMQ524294:AMQ524295 AWM524294:AWM524295 BGI524294:BGI524295 BQE524294:BQE524295 CAA524294:CAA524295 CJW524294:CJW524295 CTS524294:CTS524295 DDO524294:DDO524295 DNK524294:DNK524295 DXG524294:DXG524295 EHC524294:EHC524295 EQY524294:EQY524295 FAU524294:FAU524295 FKQ524294:FKQ524295 FUM524294:FUM524295 GEI524294:GEI524295 GOE524294:GOE524295 GYA524294:GYA524295 HHW524294:HHW524295 HRS524294:HRS524295 IBO524294:IBO524295 ILK524294:ILK524295 IVG524294:IVG524295 JFC524294:JFC524295 JOY524294:JOY524295 JYU524294:JYU524295 KIQ524294:KIQ524295 KSM524294:KSM524295 LCI524294:LCI524295 LME524294:LME524295 LWA524294:LWA524295 MFW524294:MFW524295 MPS524294:MPS524295 MZO524294:MZO524295 NJK524294:NJK524295 NTG524294:NTG524295 ODC524294:ODC524295 OMY524294:OMY524295 OWU524294:OWU524295 PGQ524294:PGQ524295 PQM524294:PQM524295 QAI524294:QAI524295 QKE524294:QKE524295 QUA524294:QUA524295 RDW524294:RDW524295 RNS524294:RNS524295 RXO524294:RXO524295 SHK524294:SHK524295 SRG524294:SRG524295 TBC524294:TBC524295 TKY524294:TKY524295 TUU524294:TUU524295 UEQ524294:UEQ524295 UOM524294:UOM524295 UYI524294:UYI524295 VIE524294:VIE524295 VSA524294:VSA524295 WBW524294:WBW524295 WLS524294:WLS524295 WVO524294:WVO524295 G589833:G589834 JC589830:JC589831 SY589830:SY589831 ACU589830:ACU589831 AMQ589830:AMQ589831 AWM589830:AWM589831 BGI589830:BGI589831 BQE589830:BQE589831 CAA589830:CAA589831 CJW589830:CJW589831 CTS589830:CTS589831 DDO589830:DDO589831 DNK589830:DNK589831 DXG589830:DXG589831 EHC589830:EHC589831 EQY589830:EQY589831 FAU589830:FAU589831 FKQ589830:FKQ589831 FUM589830:FUM589831 GEI589830:GEI589831 GOE589830:GOE589831 GYA589830:GYA589831 HHW589830:HHW589831 HRS589830:HRS589831 IBO589830:IBO589831 ILK589830:ILK589831 IVG589830:IVG589831 JFC589830:JFC589831 JOY589830:JOY589831 JYU589830:JYU589831 KIQ589830:KIQ589831 KSM589830:KSM589831 LCI589830:LCI589831 LME589830:LME589831 LWA589830:LWA589831 MFW589830:MFW589831 MPS589830:MPS589831 MZO589830:MZO589831 NJK589830:NJK589831 NTG589830:NTG589831 ODC589830:ODC589831 OMY589830:OMY589831 OWU589830:OWU589831 PGQ589830:PGQ589831 PQM589830:PQM589831 QAI589830:QAI589831 QKE589830:QKE589831 QUA589830:QUA589831 RDW589830:RDW589831 RNS589830:RNS589831 RXO589830:RXO589831 SHK589830:SHK589831 SRG589830:SRG589831 TBC589830:TBC589831 TKY589830:TKY589831 TUU589830:TUU589831 UEQ589830:UEQ589831 UOM589830:UOM589831 UYI589830:UYI589831 VIE589830:VIE589831 VSA589830:VSA589831 WBW589830:WBW589831 WLS589830:WLS589831 WVO589830:WVO589831 G655369:G655370 JC655366:JC655367 SY655366:SY655367 ACU655366:ACU655367 AMQ655366:AMQ655367 AWM655366:AWM655367 BGI655366:BGI655367 BQE655366:BQE655367 CAA655366:CAA655367 CJW655366:CJW655367 CTS655366:CTS655367 DDO655366:DDO655367 DNK655366:DNK655367 DXG655366:DXG655367 EHC655366:EHC655367 EQY655366:EQY655367 FAU655366:FAU655367 FKQ655366:FKQ655367 FUM655366:FUM655367 GEI655366:GEI655367 GOE655366:GOE655367 GYA655366:GYA655367 HHW655366:HHW655367 HRS655366:HRS655367 IBO655366:IBO655367 ILK655366:ILK655367 IVG655366:IVG655367 JFC655366:JFC655367 JOY655366:JOY655367 JYU655366:JYU655367 KIQ655366:KIQ655367 KSM655366:KSM655367 LCI655366:LCI655367 LME655366:LME655367 LWA655366:LWA655367 MFW655366:MFW655367 MPS655366:MPS655367 MZO655366:MZO655367 NJK655366:NJK655367 NTG655366:NTG655367 ODC655366:ODC655367 OMY655366:OMY655367 OWU655366:OWU655367 PGQ655366:PGQ655367 PQM655366:PQM655367 QAI655366:QAI655367 QKE655366:QKE655367 QUA655366:QUA655367 RDW655366:RDW655367 RNS655366:RNS655367 RXO655366:RXO655367 SHK655366:SHK655367 SRG655366:SRG655367 TBC655366:TBC655367 TKY655366:TKY655367 TUU655366:TUU655367 UEQ655366:UEQ655367 UOM655366:UOM655367 UYI655366:UYI655367 VIE655366:VIE655367 VSA655366:VSA655367 WBW655366:WBW655367 WLS655366:WLS655367 WVO655366:WVO655367 G720905:G720906 JC720902:JC720903 SY720902:SY720903 ACU720902:ACU720903 AMQ720902:AMQ720903 AWM720902:AWM720903 BGI720902:BGI720903 BQE720902:BQE720903 CAA720902:CAA720903 CJW720902:CJW720903 CTS720902:CTS720903 DDO720902:DDO720903 DNK720902:DNK720903 DXG720902:DXG720903 EHC720902:EHC720903 EQY720902:EQY720903 FAU720902:FAU720903 FKQ720902:FKQ720903 FUM720902:FUM720903 GEI720902:GEI720903 GOE720902:GOE720903 GYA720902:GYA720903 HHW720902:HHW720903 HRS720902:HRS720903 IBO720902:IBO720903 ILK720902:ILK720903 IVG720902:IVG720903 JFC720902:JFC720903 JOY720902:JOY720903 JYU720902:JYU720903 KIQ720902:KIQ720903 KSM720902:KSM720903 LCI720902:LCI720903 LME720902:LME720903 LWA720902:LWA720903 MFW720902:MFW720903 MPS720902:MPS720903 MZO720902:MZO720903 NJK720902:NJK720903 NTG720902:NTG720903 ODC720902:ODC720903 OMY720902:OMY720903 OWU720902:OWU720903 PGQ720902:PGQ720903 PQM720902:PQM720903 QAI720902:QAI720903 QKE720902:QKE720903 QUA720902:QUA720903 RDW720902:RDW720903 RNS720902:RNS720903 RXO720902:RXO720903 SHK720902:SHK720903 SRG720902:SRG720903 TBC720902:TBC720903 TKY720902:TKY720903 TUU720902:TUU720903 UEQ720902:UEQ720903 UOM720902:UOM720903 UYI720902:UYI720903 VIE720902:VIE720903 VSA720902:VSA720903 WBW720902:WBW720903 WLS720902:WLS720903 WVO720902:WVO720903 G786441:G786442 JC786438:JC786439 SY786438:SY786439 ACU786438:ACU786439 AMQ786438:AMQ786439 AWM786438:AWM786439 BGI786438:BGI786439 BQE786438:BQE786439 CAA786438:CAA786439 CJW786438:CJW786439 CTS786438:CTS786439 DDO786438:DDO786439 DNK786438:DNK786439 DXG786438:DXG786439 EHC786438:EHC786439 EQY786438:EQY786439 FAU786438:FAU786439 FKQ786438:FKQ786439 FUM786438:FUM786439 GEI786438:GEI786439 GOE786438:GOE786439 GYA786438:GYA786439 HHW786438:HHW786439 HRS786438:HRS786439 IBO786438:IBO786439 ILK786438:ILK786439 IVG786438:IVG786439 JFC786438:JFC786439 JOY786438:JOY786439 JYU786438:JYU786439 KIQ786438:KIQ786439 KSM786438:KSM786439 LCI786438:LCI786439 LME786438:LME786439 LWA786438:LWA786439 MFW786438:MFW786439 MPS786438:MPS786439 MZO786438:MZO786439 NJK786438:NJK786439 NTG786438:NTG786439 ODC786438:ODC786439 OMY786438:OMY786439 OWU786438:OWU786439 PGQ786438:PGQ786439 PQM786438:PQM786439 QAI786438:QAI786439 QKE786438:QKE786439 QUA786438:QUA786439 RDW786438:RDW786439 RNS786438:RNS786439 RXO786438:RXO786439 SHK786438:SHK786439 SRG786438:SRG786439 TBC786438:TBC786439 TKY786438:TKY786439 TUU786438:TUU786439 UEQ786438:UEQ786439 UOM786438:UOM786439 UYI786438:UYI786439 VIE786438:VIE786439 VSA786438:VSA786439 WBW786438:WBW786439 WLS786438:WLS786439 WVO786438:WVO786439 G851977:G851978 JC851974:JC851975 SY851974:SY851975 ACU851974:ACU851975 AMQ851974:AMQ851975 AWM851974:AWM851975 BGI851974:BGI851975 BQE851974:BQE851975 CAA851974:CAA851975 CJW851974:CJW851975 CTS851974:CTS851975 DDO851974:DDO851975 DNK851974:DNK851975 DXG851974:DXG851975 EHC851974:EHC851975 EQY851974:EQY851975 FAU851974:FAU851975 FKQ851974:FKQ851975 FUM851974:FUM851975 GEI851974:GEI851975 GOE851974:GOE851975 GYA851974:GYA851975 HHW851974:HHW851975 HRS851974:HRS851975 IBO851974:IBO851975 ILK851974:ILK851975 IVG851974:IVG851975 JFC851974:JFC851975 JOY851974:JOY851975 JYU851974:JYU851975 KIQ851974:KIQ851975 KSM851974:KSM851975 LCI851974:LCI851975 LME851974:LME851975 LWA851974:LWA851975 MFW851974:MFW851975 MPS851974:MPS851975 MZO851974:MZO851975 NJK851974:NJK851975 NTG851974:NTG851975 ODC851974:ODC851975 OMY851974:OMY851975 OWU851974:OWU851975 PGQ851974:PGQ851975 PQM851974:PQM851975 QAI851974:QAI851975 QKE851974:QKE851975 QUA851974:QUA851975 RDW851974:RDW851975 RNS851974:RNS851975 RXO851974:RXO851975 SHK851974:SHK851975 SRG851974:SRG851975 TBC851974:TBC851975 TKY851974:TKY851975 TUU851974:TUU851975 UEQ851974:UEQ851975 UOM851974:UOM851975 UYI851974:UYI851975 VIE851974:VIE851975 VSA851974:VSA851975 WBW851974:WBW851975 WLS851974:WLS851975 WVO851974:WVO851975 G917513:G917514 JC917510:JC917511 SY917510:SY917511 ACU917510:ACU917511 AMQ917510:AMQ917511 AWM917510:AWM917511 BGI917510:BGI917511 BQE917510:BQE917511 CAA917510:CAA917511 CJW917510:CJW917511 CTS917510:CTS917511 DDO917510:DDO917511 DNK917510:DNK917511 DXG917510:DXG917511 EHC917510:EHC917511 EQY917510:EQY917511 FAU917510:FAU917511 FKQ917510:FKQ917511 FUM917510:FUM917511 GEI917510:GEI917511 GOE917510:GOE917511 GYA917510:GYA917511 HHW917510:HHW917511 HRS917510:HRS917511 IBO917510:IBO917511 ILK917510:ILK917511 IVG917510:IVG917511 JFC917510:JFC917511 JOY917510:JOY917511 JYU917510:JYU917511 KIQ917510:KIQ917511 KSM917510:KSM917511 LCI917510:LCI917511 LME917510:LME917511 LWA917510:LWA917511 MFW917510:MFW917511 MPS917510:MPS917511 MZO917510:MZO917511 NJK917510:NJK917511 NTG917510:NTG917511 ODC917510:ODC917511 OMY917510:OMY917511 OWU917510:OWU917511 PGQ917510:PGQ917511 PQM917510:PQM917511 QAI917510:QAI917511 QKE917510:QKE917511 QUA917510:QUA917511 RDW917510:RDW917511 RNS917510:RNS917511 RXO917510:RXO917511 SHK917510:SHK917511 SRG917510:SRG917511 TBC917510:TBC917511 TKY917510:TKY917511 TUU917510:TUU917511 UEQ917510:UEQ917511 UOM917510:UOM917511 UYI917510:UYI917511 VIE917510:VIE917511 VSA917510:VSA917511 WBW917510:WBW917511 WLS917510:WLS917511 WVO917510:WVO917511 G983049:G983050 JC983046:JC983047 SY983046:SY983047 ACU983046:ACU983047 AMQ983046:AMQ983047 AWM983046:AWM983047 BGI983046:BGI983047 BQE983046:BQE983047 CAA983046:CAA983047 CJW983046:CJW983047 CTS983046:CTS983047 DDO983046:DDO983047 DNK983046:DNK983047 DXG983046:DXG983047 EHC983046:EHC983047 EQY983046:EQY983047 FAU983046:FAU983047 FKQ983046:FKQ983047 FUM983046:FUM983047 GEI983046:GEI983047 GOE983046:GOE983047 GYA983046:GYA983047 HHW983046:HHW983047 HRS983046:HRS983047 IBO983046:IBO983047 ILK983046:ILK983047 IVG983046:IVG983047 JFC983046:JFC983047 JOY983046:JOY983047 JYU983046:JYU983047 KIQ983046:KIQ983047 KSM983046:KSM983047 LCI983046:LCI983047 LME983046:LME983047 LWA983046:LWA983047 MFW983046:MFW983047 MPS983046:MPS983047 MZO983046:MZO983047 NJK983046:NJK983047 NTG983046:NTG983047 ODC983046:ODC983047 OMY983046:OMY983047 OWU983046:OWU983047 PGQ983046:PGQ983047 PQM983046:PQM983047 QAI983046:QAI983047 QKE983046:QKE983047 QUA983046:QUA983047 RDW983046:RDW983047 RNS983046:RNS983047 RXO983046:RXO983047 SHK983046:SHK983047 SRG983046:SRG983047 TBC983046:TBC983047 TKY983046:TKY983047 TUU983046:TUU983047 UEQ983046:UEQ983047 UOM983046:UOM983047 UYI983046:UYI983047 VIE983046:VIE983047 VSA983046:VSA983047 WBW983046:WBW983047 WLS983046:WLS983047 WVO983046:WVO983047 WVK983072:WVK983073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2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8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4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70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6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42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8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4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50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6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22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8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4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30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6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43:C44 IY40:IY41 SU40:SU41 ACQ40:ACQ41 AMM40:AMM41 AWI40:AWI41 BGE40:BGE41 BQA40:BQA41 BZW40:BZW41 CJS40:CJS41 CTO40:CTO41 DDK40:DDK41 DNG40:DNG41 DXC40:DXC41 EGY40:EGY41 EQU40:EQU41 FAQ40:FAQ41 FKM40:FKM41 FUI40:FUI41 GEE40:GEE41 GOA40:GOA41 GXW40:GXW41 HHS40:HHS41 HRO40:HRO41 IBK40:IBK41 ILG40:ILG41 IVC40:IVC41 JEY40:JEY41 JOU40:JOU41 JYQ40:JYQ41 KIM40:KIM41 KSI40:KSI41 LCE40:LCE41 LMA40:LMA41 LVW40:LVW41 MFS40:MFS41 MPO40:MPO41 MZK40:MZK41 NJG40:NJG41 NTC40:NTC41 OCY40:OCY41 OMU40:OMU41 OWQ40:OWQ41 PGM40:PGM41 PQI40:PQI41 QAE40:QAE41 QKA40:QKA41 QTW40:QTW41 RDS40:RDS41 RNO40:RNO41 RXK40:RXK41 SHG40:SHG41 SRC40:SRC41 TAY40:TAY41 TKU40:TKU41 TUQ40:TUQ41 UEM40:UEM41 UOI40:UOI41 UYE40:UYE41 VIA40:VIA41 VRW40:VRW41 WBS40:WBS41 WLO40:WLO41 WVK40:WVK41 C65571:C65572 IY65568:IY65569 SU65568:SU65569 ACQ65568:ACQ65569 AMM65568:AMM65569 AWI65568:AWI65569 BGE65568:BGE65569 BQA65568:BQA65569 BZW65568:BZW65569 CJS65568:CJS65569 CTO65568:CTO65569 DDK65568:DDK65569 DNG65568:DNG65569 DXC65568:DXC65569 EGY65568:EGY65569 EQU65568:EQU65569 FAQ65568:FAQ65569 FKM65568:FKM65569 FUI65568:FUI65569 GEE65568:GEE65569 GOA65568:GOA65569 GXW65568:GXW65569 HHS65568:HHS65569 HRO65568:HRO65569 IBK65568:IBK65569 ILG65568:ILG65569 IVC65568:IVC65569 JEY65568:JEY65569 JOU65568:JOU65569 JYQ65568:JYQ65569 KIM65568:KIM65569 KSI65568:KSI65569 LCE65568:LCE65569 LMA65568:LMA65569 LVW65568:LVW65569 MFS65568:MFS65569 MPO65568:MPO65569 MZK65568:MZK65569 NJG65568:NJG65569 NTC65568:NTC65569 OCY65568:OCY65569 OMU65568:OMU65569 OWQ65568:OWQ65569 PGM65568:PGM65569 PQI65568:PQI65569 QAE65568:QAE65569 QKA65568:QKA65569 QTW65568:QTW65569 RDS65568:RDS65569 RNO65568:RNO65569 RXK65568:RXK65569 SHG65568:SHG65569 SRC65568:SRC65569 TAY65568:TAY65569 TKU65568:TKU65569 TUQ65568:TUQ65569 UEM65568:UEM65569 UOI65568:UOI65569 UYE65568:UYE65569 VIA65568:VIA65569 VRW65568:VRW65569 WBS65568:WBS65569 WLO65568:WLO65569 WVK65568:WVK65569 C131107:C131108 IY131104:IY131105 SU131104:SU131105 ACQ131104:ACQ131105 AMM131104:AMM131105 AWI131104:AWI131105 BGE131104:BGE131105 BQA131104:BQA131105 BZW131104:BZW131105 CJS131104:CJS131105 CTO131104:CTO131105 DDK131104:DDK131105 DNG131104:DNG131105 DXC131104:DXC131105 EGY131104:EGY131105 EQU131104:EQU131105 FAQ131104:FAQ131105 FKM131104:FKM131105 FUI131104:FUI131105 GEE131104:GEE131105 GOA131104:GOA131105 GXW131104:GXW131105 HHS131104:HHS131105 HRO131104:HRO131105 IBK131104:IBK131105 ILG131104:ILG131105 IVC131104:IVC131105 JEY131104:JEY131105 JOU131104:JOU131105 JYQ131104:JYQ131105 KIM131104:KIM131105 KSI131104:KSI131105 LCE131104:LCE131105 LMA131104:LMA131105 LVW131104:LVW131105 MFS131104:MFS131105 MPO131104:MPO131105 MZK131104:MZK131105 NJG131104:NJG131105 NTC131104:NTC131105 OCY131104:OCY131105 OMU131104:OMU131105 OWQ131104:OWQ131105 PGM131104:PGM131105 PQI131104:PQI131105 QAE131104:QAE131105 QKA131104:QKA131105 QTW131104:QTW131105 RDS131104:RDS131105 RNO131104:RNO131105 RXK131104:RXK131105 SHG131104:SHG131105 SRC131104:SRC131105 TAY131104:TAY131105 TKU131104:TKU131105 TUQ131104:TUQ131105 UEM131104:UEM131105 UOI131104:UOI131105 UYE131104:UYE131105 VIA131104:VIA131105 VRW131104:VRW131105 WBS131104:WBS131105 WLO131104:WLO131105 WVK131104:WVK131105 C196643:C196644 IY196640:IY196641 SU196640:SU196641 ACQ196640:ACQ196641 AMM196640:AMM196641 AWI196640:AWI196641 BGE196640:BGE196641 BQA196640:BQA196641 BZW196640:BZW196641 CJS196640:CJS196641 CTO196640:CTO196641 DDK196640:DDK196641 DNG196640:DNG196641 DXC196640:DXC196641 EGY196640:EGY196641 EQU196640:EQU196641 FAQ196640:FAQ196641 FKM196640:FKM196641 FUI196640:FUI196641 GEE196640:GEE196641 GOA196640:GOA196641 GXW196640:GXW196641 HHS196640:HHS196641 HRO196640:HRO196641 IBK196640:IBK196641 ILG196640:ILG196641 IVC196640:IVC196641 JEY196640:JEY196641 JOU196640:JOU196641 JYQ196640:JYQ196641 KIM196640:KIM196641 KSI196640:KSI196641 LCE196640:LCE196641 LMA196640:LMA196641 LVW196640:LVW196641 MFS196640:MFS196641 MPO196640:MPO196641 MZK196640:MZK196641 NJG196640:NJG196641 NTC196640:NTC196641 OCY196640:OCY196641 OMU196640:OMU196641 OWQ196640:OWQ196641 PGM196640:PGM196641 PQI196640:PQI196641 QAE196640:QAE196641 QKA196640:QKA196641 QTW196640:QTW196641 RDS196640:RDS196641 RNO196640:RNO196641 RXK196640:RXK196641 SHG196640:SHG196641 SRC196640:SRC196641 TAY196640:TAY196641 TKU196640:TKU196641 TUQ196640:TUQ196641 UEM196640:UEM196641 UOI196640:UOI196641 UYE196640:UYE196641 VIA196640:VIA196641 VRW196640:VRW196641 WBS196640:WBS196641 WLO196640:WLO196641 WVK196640:WVK196641 C262179:C262180 IY262176:IY262177 SU262176:SU262177 ACQ262176:ACQ262177 AMM262176:AMM262177 AWI262176:AWI262177 BGE262176:BGE262177 BQA262176:BQA262177 BZW262176:BZW262177 CJS262176:CJS262177 CTO262176:CTO262177 DDK262176:DDK262177 DNG262176:DNG262177 DXC262176:DXC262177 EGY262176:EGY262177 EQU262176:EQU262177 FAQ262176:FAQ262177 FKM262176:FKM262177 FUI262176:FUI262177 GEE262176:GEE262177 GOA262176:GOA262177 GXW262176:GXW262177 HHS262176:HHS262177 HRO262176:HRO262177 IBK262176:IBK262177 ILG262176:ILG262177 IVC262176:IVC262177 JEY262176:JEY262177 JOU262176:JOU262177 JYQ262176:JYQ262177 KIM262176:KIM262177 KSI262176:KSI262177 LCE262176:LCE262177 LMA262176:LMA262177 LVW262176:LVW262177 MFS262176:MFS262177 MPO262176:MPO262177 MZK262176:MZK262177 NJG262176:NJG262177 NTC262176:NTC262177 OCY262176:OCY262177 OMU262176:OMU262177 OWQ262176:OWQ262177 PGM262176:PGM262177 PQI262176:PQI262177 QAE262176:QAE262177 QKA262176:QKA262177 QTW262176:QTW262177 RDS262176:RDS262177 RNO262176:RNO262177 RXK262176:RXK262177 SHG262176:SHG262177 SRC262176:SRC262177 TAY262176:TAY262177 TKU262176:TKU262177 TUQ262176:TUQ262177 UEM262176:UEM262177 UOI262176:UOI262177 UYE262176:UYE262177 VIA262176:VIA262177 VRW262176:VRW262177 WBS262176:WBS262177 WLO262176:WLO262177 WVK262176:WVK262177 C327715:C327716 IY327712:IY327713 SU327712:SU327713 ACQ327712:ACQ327713 AMM327712:AMM327713 AWI327712:AWI327713 BGE327712:BGE327713 BQA327712:BQA327713 BZW327712:BZW327713 CJS327712:CJS327713 CTO327712:CTO327713 DDK327712:DDK327713 DNG327712:DNG327713 DXC327712:DXC327713 EGY327712:EGY327713 EQU327712:EQU327713 FAQ327712:FAQ327713 FKM327712:FKM327713 FUI327712:FUI327713 GEE327712:GEE327713 GOA327712:GOA327713 GXW327712:GXW327713 HHS327712:HHS327713 HRO327712:HRO327713 IBK327712:IBK327713 ILG327712:ILG327713 IVC327712:IVC327713 JEY327712:JEY327713 JOU327712:JOU327713 JYQ327712:JYQ327713 KIM327712:KIM327713 KSI327712:KSI327713 LCE327712:LCE327713 LMA327712:LMA327713 LVW327712:LVW327713 MFS327712:MFS327713 MPO327712:MPO327713 MZK327712:MZK327713 NJG327712:NJG327713 NTC327712:NTC327713 OCY327712:OCY327713 OMU327712:OMU327713 OWQ327712:OWQ327713 PGM327712:PGM327713 PQI327712:PQI327713 QAE327712:QAE327713 QKA327712:QKA327713 QTW327712:QTW327713 RDS327712:RDS327713 RNO327712:RNO327713 RXK327712:RXK327713 SHG327712:SHG327713 SRC327712:SRC327713 TAY327712:TAY327713 TKU327712:TKU327713 TUQ327712:TUQ327713 UEM327712:UEM327713 UOI327712:UOI327713 UYE327712:UYE327713 VIA327712:VIA327713 VRW327712:VRW327713 WBS327712:WBS327713 WLO327712:WLO327713 WVK327712:WVK327713 C393251:C393252 IY393248:IY393249 SU393248:SU393249 ACQ393248:ACQ393249 AMM393248:AMM393249 AWI393248:AWI393249 BGE393248:BGE393249 BQA393248:BQA393249 BZW393248:BZW393249 CJS393248:CJS393249 CTO393248:CTO393249 DDK393248:DDK393249 DNG393248:DNG393249 DXC393248:DXC393249 EGY393248:EGY393249 EQU393248:EQU393249 FAQ393248:FAQ393249 FKM393248:FKM393249 FUI393248:FUI393249 GEE393248:GEE393249 GOA393248:GOA393249 GXW393248:GXW393249 HHS393248:HHS393249 HRO393248:HRO393249 IBK393248:IBK393249 ILG393248:ILG393249 IVC393248:IVC393249 JEY393248:JEY393249 JOU393248:JOU393249 JYQ393248:JYQ393249 KIM393248:KIM393249 KSI393248:KSI393249 LCE393248:LCE393249 LMA393248:LMA393249 LVW393248:LVW393249 MFS393248:MFS393249 MPO393248:MPO393249 MZK393248:MZK393249 NJG393248:NJG393249 NTC393248:NTC393249 OCY393248:OCY393249 OMU393248:OMU393249 OWQ393248:OWQ393249 PGM393248:PGM393249 PQI393248:PQI393249 QAE393248:QAE393249 QKA393248:QKA393249 QTW393248:QTW393249 RDS393248:RDS393249 RNO393248:RNO393249 RXK393248:RXK393249 SHG393248:SHG393249 SRC393248:SRC393249 TAY393248:TAY393249 TKU393248:TKU393249 TUQ393248:TUQ393249 UEM393248:UEM393249 UOI393248:UOI393249 UYE393248:UYE393249 VIA393248:VIA393249 VRW393248:VRW393249 WBS393248:WBS393249 WLO393248:WLO393249 WVK393248:WVK393249 C458787:C458788 IY458784:IY458785 SU458784:SU458785 ACQ458784:ACQ458785 AMM458784:AMM458785 AWI458784:AWI458785 BGE458784:BGE458785 BQA458784:BQA458785 BZW458784:BZW458785 CJS458784:CJS458785 CTO458784:CTO458785 DDK458784:DDK458785 DNG458784:DNG458785 DXC458784:DXC458785 EGY458784:EGY458785 EQU458784:EQU458785 FAQ458784:FAQ458785 FKM458784:FKM458785 FUI458784:FUI458785 GEE458784:GEE458785 GOA458784:GOA458785 GXW458784:GXW458785 HHS458784:HHS458785 HRO458784:HRO458785 IBK458784:IBK458785 ILG458784:ILG458785 IVC458784:IVC458785 JEY458784:JEY458785 JOU458784:JOU458785 JYQ458784:JYQ458785 KIM458784:KIM458785 KSI458784:KSI458785 LCE458784:LCE458785 LMA458784:LMA458785 LVW458784:LVW458785 MFS458784:MFS458785 MPO458784:MPO458785 MZK458784:MZK458785 NJG458784:NJG458785 NTC458784:NTC458785 OCY458784:OCY458785 OMU458784:OMU458785 OWQ458784:OWQ458785 PGM458784:PGM458785 PQI458784:PQI458785 QAE458784:QAE458785 QKA458784:QKA458785 QTW458784:QTW458785 RDS458784:RDS458785 RNO458784:RNO458785 RXK458784:RXK458785 SHG458784:SHG458785 SRC458784:SRC458785 TAY458784:TAY458785 TKU458784:TKU458785 TUQ458784:TUQ458785 UEM458784:UEM458785 UOI458784:UOI458785 UYE458784:UYE458785 VIA458784:VIA458785 VRW458784:VRW458785 WBS458784:WBS458785 WLO458784:WLO458785 WVK458784:WVK458785 C524323:C524324 IY524320:IY524321 SU524320:SU524321 ACQ524320:ACQ524321 AMM524320:AMM524321 AWI524320:AWI524321 BGE524320:BGE524321 BQA524320:BQA524321 BZW524320:BZW524321 CJS524320:CJS524321 CTO524320:CTO524321 DDK524320:DDK524321 DNG524320:DNG524321 DXC524320:DXC524321 EGY524320:EGY524321 EQU524320:EQU524321 FAQ524320:FAQ524321 FKM524320:FKM524321 FUI524320:FUI524321 GEE524320:GEE524321 GOA524320:GOA524321 GXW524320:GXW524321 HHS524320:HHS524321 HRO524320:HRO524321 IBK524320:IBK524321 ILG524320:ILG524321 IVC524320:IVC524321 JEY524320:JEY524321 JOU524320:JOU524321 JYQ524320:JYQ524321 KIM524320:KIM524321 KSI524320:KSI524321 LCE524320:LCE524321 LMA524320:LMA524321 LVW524320:LVW524321 MFS524320:MFS524321 MPO524320:MPO524321 MZK524320:MZK524321 NJG524320:NJG524321 NTC524320:NTC524321 OCY524320:OCY524321 OMU524320:OMU524321 OWQ524320:OWQ524321 PGM524320:PGM524321 PQI524320:PQI524321 QAE524320:QAE524321 QKA524320:QKA524321 QTW524320:QTW524321 RDS524320:RDS524321 RNO524320:RNO524321 RXK524320:RXK524321 SHG524320:SHG524321 SRC524320:SRC524321 TAY524320:TAY524321 TKU524320:TKU524321 TUQ524320:TUQ524321 UEM524320:UEM524321 UOI524320:UOI524321 UYE524320:UYE524321 VIA524320:VIA524321 VRW524320:VRW524321 WBS524320:WBS524321 WLO524320:WLO524321 WVK524320:WVK524321 C589859:C589860 IY589856:IY589857 SU589856:SU589857 ACQ589856:ACQ589857 AMM589856:AMM589857 AWI589856:AWI589857 BGE589856:BGE589857 BQA589856:BQA589857 BZW589856:BZW589857 CJS589856:CJS589857 CTO589856:CTO589857 DDK589856:DDK589857 DNG589856:DNG589857 DXC589856:DXC589857 EGY589856:EGY589857 EQU589856:EQU589857 FAQ589856:FAQ589857 FKM589856:FKM589857 FUI589856:FUI589857 GEE589856:GEE589857 GOA589856:GOA589857 GXW589856:GXW589857 HHS589856:HHS589857 HRO589856:HRO589857 IBK589856:IBK589857 ILG589856:ILG589857 IVC589856:IVC589857 JEY589856:JEY589857 JOU589856:JOU589857 JYQ589856:JYQ589857 KIM589856:KIM589857 KSI589856:KSI589857 LCE589856:LCE589857 LMA589856:LMA589857 LVW589856:LVW589857 MFS589856:MFS589857 MPO589856:MPO589857 MZK589856:MZK589857 NJG589856:NJG589857 NTC589856:NTC589857 OCY589856:OCY589857 OMU589856:OMU589857 OWQ589856:OWQ589857 PGM589856:PGM589857 PQI589856:PQI589857 QAE589856:QAE589857 QKA589856:QKA589857 QTW589856:QTW589857 RDS589856:RDS589857 RNO589856:RNO589857 RXK589856:RXK589857 SHG589856:SHG589857 SRC589856:SRC589857 TAY589856:TAY589857 TKU589856:TKU589857 TUQ589856:TUQ589857 UEM589856:UEM589857 UOI589856:UOI589857 UYE589856:UYE589857 VIA589856:VIA589857 VRW589856:VRW589857 WBS589856:WBS589857 WLO589856:WLO589857 WVK589856:WVK589857 C655395:C655396 IY655392:IY655393 SU655392:SU655393 ACQ655392:ACQ655393 AMM655392:AMM655393 AWI655392:AWI655393 BGE655392:BGE655393 BQA655392:BQA655393 BZW655392:BZW655393 CJS655392:CJS655393 CTO655392:CTO655393 DDK655392:DDK655393 DNG655392:DNG655393 DXC655392:DXC655393 EGY655392:EGY655393 EQU655392:EQU655393 FAQ655392:FAQ655393 FKM655392:FKM655393 FUI655392:FUI655393 GEE655392:GEE655393 GOA655392:GOA655393 GXW655392:GXW655393 HHS655392:HHS655393 HRO655392:HRO655393 IBK655392:IBK655393 ILG655392:ILG655393 IVC655392:IVC655393 JEY655392:JEY655393 JOU655392:JOU655393 JYQ655392:JYQ655393 KIM655392:KIM655393 KSI655392:KSI655393 LCE655392:LCE655393 LMA655392:LMA655393 LVW655392:LVW655393 MFS655392:MFS655393 MPO655392:MPO655393 MZK655392:MZK655393 NJG655392:NJG655393 NTC655392:NTC655393 OCY655392:OCY655393 OMU655392:OMU655393 OWQ655392:OWQ655393 PGM655392:PGM655393 PQI655392:PQI655393 QAE655392:QAE655393 QKA655392:QKA655393 QTW655392:QTW655393 RDS655392:RDS655393 RNO655392:RNO655393 RXK655392:RXK655393 SHG655392:SHG655393 SRC655392:SRC655393 TAY655392:TAY655393 TKU655392:TKU655393 TUQ655392:TUQ655393 UEM655392:UEM655393 UOI655392:UOI655393 UYE655392:UYE655393 VIA655392:VIA655393 VRW655392:VRW655393 WBS655392:WBS655393 WLO655392:WLO655393 WVK655392:WVK655393 C720931:C720932 IY720928:IY720929 SU720928:SU720929 ACQ720928:ACQ720929 AMM720928:AMM720929 AWI720928:AWI720929 BGE720928:BGE720929 BQA720928:BQA720929 BZW720928:BZW720929 CJS720928:CJS720929 CTO720928:CTO720929 DDK720928:DDK720929 DNG720928:DNG720929 DXC720928:DXC720929 EGY720928:EGY720929 EQU720928:EQU720929 FAQ720928:FAQ720929 FKM720928:FKM720929 FUI720928:FUI720929 GEE720928:GEE720929 GOA720928:GOA720929 GXW720928:GXW720929 HHS720928:HHS720929 HRO720928:HRO720929 IBK720928:IBK720929 ILG720928:ILG720929 IVC720928:IVC720929 JEY720928:JEY720929 JOU720928:JOU720929 JYQ720928:JYQ720929 KIM720928:KIM720929 KSI720928:KSI720929 LCE720928:LCE720929 LMA720928:LMA720929 LVW720928:LVW720929 MFS720928:MFS720929 MPO720928:MPO720929 MZK720928:MZK720929 NJG720928:NJG720929 NTC720928:NTC720929 OCY720928:OCY720929 OMU720928:OMU720929 OWQ720928:OWQ720929 PGM720928:PGM720929 PQI720928:PQI720929 QAE720928:QAE720929 QKA720928:QKA720929 QTW720928:QTW720929 RDS720928:RDS720929 RNO720928:RNO720929 RXK720928:RXK720929 SHG720928:SHG720929 SRC720928:SRC720929 TAY720928:TAY720929 TKU720928:TKU720929 TUQ720928:TUQ720929 UEM720928:UEM720929 UOI720928:UOI720929 UYE720928:UYE720929 VIA720928:VIA720929 VRW720928:VRW720929 WBS720928:WBS720929 WLO720928:WLO720929 WVK720928:WVK720929 C786467:C786468 IY786464:IY786465 SU786464:SU786465 ACQ786464:ACQ786465 AMM786464:AMM786465 AWI786464:AWI786465 BGE786464:BGE786465 BQA786464:BQA786465 BZW786464:BZW786465 CJS786464:CJS786465 CTO786464:CTO786465 DDK786464:DDK786465 DNG786464:DNG786465 DXC786464:DXC786465 EGY786464:EGY786465 EQU786464:EQU786465 FAQ786464:FAQ786465 FKM786464:FKM786465 FUI786464:FUI786465 GEE786464:GEE786465 GOA786464:GOA786465 GXW786464:GXW786465 HHS786464:HHS786465 HRO786464:HRO786465 IBK786464:IBK786465 ILG786464:ILG786465 IVC786464:IVC786465 JEY786464:JEY786465 JOU786464:JOU786465 JYQ786464:JYQ786465 KIM786464:KIM786465 KSI786464:KSI786465 LCE786464:LCE786465 LMA786464:LMA786465 LVW786464:LVW786465 MFS786464:MFS786465 MPO786464:MPO786465 MZK786464:MZK786465 NJG786464:NJG786465 NTC786464:NTC786465 OCY786464:OCY786465 OMU786464:OMU786465 OWQ786464:OWQ786465 PGM786464:PGM786465 PQI786464:PQI786465 QAE786464:QAE786465 QKA786464:QKA786465 QTW786464:QTW786465 RDS786464:RDS786465 RNO786464:RNO786465 RXK786464:RXK786465 SHG786464:SHG786465 SRC786464:SRC786465 TAY786464:TAY786465 TKU786464:TKU786465 TUQ786464:TUQ786465 UEM786464:UEM786465 UOI786464:UOI786465 UYE786464:UYE786465 VIA786464:VIA786465 VRW786464:VRW786465 WBS786464:WBS786465 WLO786464:WLO786465 WVK786464:WVK786465 C852003:C852004 IY852000:IY852001 SU852000:SU852001 ACQ852000:ACQ852001 AMM852000:AMM852001 AWI852000:AWI852001 BGE852000:BGE852001 BQA852000:BQA852001 BZW852000:BZW852001 CJS852000:CJS852001 CTO852000:CTO852001 DDK852000:DDK852001 DNG852000:DNG852001 DXC852000:DXC852001 EGY852000:EGY852001 EQU852000:EQU852001 FAQ852000:FAQ852001 FKM852000:FKM852001 FUI852000:FUI852001 GEE852000:GEE852001 GOA852000:GOA852001 GXW852000:GXW852001 HHS852000:HHS852001 HRO852000:HRO852001 IBK852000:IBK852001 ILG852000:ILG852001 IVC852000:IVC852001 JEY852000:JEY852001 JOU852000:JOU852001 JYQ852000:JYQ852001 KIM852000:KIM852001 KSI852000:KSI852001 LCE852000:LCE852001 LMA852000:LMA852001 LVW852000:LVW852001 MFS852000:MFS852001 MPO852000:MPO852001 MZK852000:MZK852001 NJG852000:NJG852001 NTC852000:NTC852001 OCY852000:OCY852001 OMU852000:OMU852001 OWQ852000:OWQ852001 PGM852000:PGM852001 PQI852000:PQI852001 QAE852000:QAE852001 QKA852000:QKA852001 QTW852000:QTW852001 RDS852000:RDS852001 RNO852000:RNO852001 RXK852000:RXK852001 SHG852000:SHG852001 SRC852000:SRC852001 TAY852000:TAY852001 TKU852000:TKU852001 TUQ852000:TUQ852001 UEM852000:UEM852001 UOI852000:UOI852001 UYE852000:UYE852001 VIA852000:VIA852001 VRW852000:VRW852001 WBS852000:WBS852001 WLO852000:WLO852001 WVK852000:WVK852001 C917539:C917540 IY917536:IY917537 SU917536:SU917537 ACQ917536:ACQ917537 AMM917536:AMM917537 AWI917536:AWI917537 BGE917536:BGE917537 BQA917536:BQA917537 BZW917536:BZW917537 CJS917536:CJS917537 CTO917536:CTO917537 DDK917536:DDK917537 DNG917536:DNG917537 DXC917536:DXC917537 EGY917536:EGY917537 EQU917536:EQU917537 FAQ917536:FAQ917537 FKM917536:FKM917537 FUI917536:FUI917537 GEE917536:GEE917537 GOA917536:GOA917537 GXW917536:GXW917537 HHS917536:HHS917537 HRO917536:HRO917537 IBK917536:IBK917537 ILG917536:ILG917537 IVC917536:IVC917537 JEY917536:JEY917537 JOU917536:JOU917537 JYQ917536:JYQ917537 KIM917536:KIM917537 KSI917536:KSI917537 LCE917536:LCE917537 LMA917536:LMA917537 LVW917536:LVW917537 MFS917536:MFS917537 MPO917536:MPO917537 MZK917536:MZK917537 NJG917536:NJG917537 NTC917536:NTC917537 OCY917536:OCY917537 OMU917536:OMU917537 OWQ917536:OWQ917537 PGM917536:PGM917537 PQI917536:PQI917537 QAE917536:QAE917537 QKA917536:QKA917537 QTW917536:QTW917537 RDS917536:RDS917537 RNO917536:RNO917537 RXK917536:RXK917537 SHG917536:SHG917537 SRC917536:SRC917537 TAY917536:TAY917537 TKU917536:TKU917537 TUQ917536:TUQ917537 UEM917536:UEM917537 UOI917536:UOI917537 UYE917536:UYE917537 VIA917536:VIA917537 VRW917536:VRW917537 WBS917536:WBS917537 WLO917536:WLO917537 WVK917536:WVK917537 C983075:C983076 IY983072:IY983073 SU983072:SU983073 ACQ983072:ACQ983073 AMM983072:AMM983073 AWI983072:AWI983073 BGE983072:BGE983073 BQA983072:BQA983073 BZW983072:BZW983073 CJS983072:CJS983073 CTO983072:CTO983073 DDK983072:DDK983073 DNG983072:DNG983073 DXC983072:DXC983073 EGY983072:EGY983073 EQU983072:EQU983073 FAQ983072:FAQ983073 FKM983072:FKM983073 FUI983072:FUI983073 GEE983072:GEE983073 GOA983072:GOA983073 GXW983072:GXW983073 HHS983072:HHS983073 HRO983072:HRO983073 IBK983072:IBK983073 ILG983072:ILG983073 IVC983072:IVC983073 JEY983072:JEY983073 JOU983072:JOU983073 JYQ983072:JYQ983073 KIM983072:KIM983073 KSI983072:KSI983073 LCE983072:LCE983073 LMA983072:LMA983073 LVW983072:LVW983073 MFS983072:MFS983073 MPO983072:MPO983073 MZK983072:MZK983073 NJG983072:NJG983073 NTC983072:NTC983073 OCY983072:OCY983073 OMU983072:OMU983073 OWQ983072:OWQ983073 PGM983072:PGM983073 PQI983072:PQI983073 QAE983072:QAE983073 QKA983072:QKA983073 QTW983072:QTW983073 RDS983072:RDS983073 RNO983072:RNO983073 RXK983072:RXK983073 SHG983072:SHG983073 SRC983072:SRC983073 TAY983072:TAY983073 TKU983072:TKU983073 TUQ983072:TUQ983073 UEM983072:UEM983073 UOI983072:UOI983073 UYE983072:UYE983073 VIA983072:VIA983073 VRW983072:VRW983073 WBS983072:WBS983073 WLO983072:WLO983073">
      <formula1>-999999999999</formula1>
      <formula2>999999999999</formula2>
    </dataValidation>
  </dataValidations>
  <printOptions horizontalCentered="1"/>
  <pageMargins left="0.39370078740157483" right="0.39370078740157483" top="0.78740157480314965" bottom="0.39370078740157483" header="0.51181102362204722" footer="0.19685039370078741"/>
  <pageSetup paperSize="8" scale="8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4"/>
  <sheetViews>
    <sheetView showGridLines="0" topLeftCell="A10" zoomScaleNormal="100" workbookViewId="0">
      <selection activeCell="AA6" sqref="AA6"/>
    </sheetView>
  </sheetViews>
  <sheetFormatPr defaultColWidth="9.33203125" defaultRowHeight="11.25" x14ac:dyDescent="0.2"/>
  <cols>
    <col min="1" max="1" width="65.6640625" style="732" customWidth="1"/>
    <col min="2" max="2" width="10.6640625" style="735" customWidth="1"/>
    <col min="3" max="3" width="20.6640625" style="732" customWidth="1"/>
    <col min="4" max="4" width="3.33203125" style="732" customWidth="1"/>
    <col min="5" max="5" width="65.6640625" style="732" customWidth="1"/>
    <col min="6" max="6" width="10.6640625" style="732" customWidth="1"/>
    <col min="7" max="7" width="20.6640625" style="732" customWidth="1"/>
    <col min="8" max="8" width="73.6640625" style="732" customWidth="1"/>
    <col min="9" max="10" width="9.33203125" style="732"/>
    <col min="11" max="11" width="9.33203125" style="732" customWidth="1"/>
    <col min="12" max="13" width="9.33203125" style="732"/>
    <col min="14" max="14" width="0" style="732" hidden="1" customWidth="1"/>
    <col min="15" max="17" width="14.1640625" style="734" hidden="1" customWidth="1"/>
    <col min="18" max="18" width="14.1640625" style="733" hidden="1" customWidth="1"/>
    <col min="19" max="19" width="9.33203125" style="733" hidden="1" customWidth="1"/>
    <col min="20" max="22" width="14.1640625" style="734" hidden="1" customWidth="1"/>
    <col min="23" max="23" width="14.1640625" style="733" hidden="1" customWidth="1"/>
    <col min="24" max="255" width="9.33203125" style="732"/>
    <col min="256" max="256" width="65.6640625" style="732" customWidth="1"/>
    <col min="257" max="257" width="10.6640625" style="732" customWidth="1"/>
    <col min="258" max="258" width="20.6640625" style="732" customWidth="1"/>
    <col min="259" max="259" width="3.33203125" style="732" customWidth="1"/>
    <col min="260" max="260" width="65.6640625" style="732" customWidth="1"/>
    <col min="261" max="261" width="10.6640625" style="732" customWidth="1"/>
    <col min="262" max="262" width="20.6640625" style="732" customWidth="1"/>
    <col min="263" max="263" width="73.6640625" style="732" customWidth="1"/>
    <col min="264" max="265" width="9.33203125" style="732"/>
    <col min="266" max="266" width="23.33203125" style="732" customWidth="1"/>
    <col min="267" max="269" width="9.33203125" style="732"/>
    <col min="270" max="273" width="14.1640625" style="732" customWidth="1"/>
    <col min="274" max="274" width="9.33203125" style="732"/>
    <col min="275" max="278" width="14.1640625" style="732" customWidth="1"/>
    <col min="279" max="511" width="9.33203125" style="732"/>
    <col min="512" max="512" width="65.6640625" style="732" customWidth="1"/>
    <col min="513" max="513" width="10.6640625" style="732" customWidth="1"/>
    <col min="514" max="514" width="20.6640625" style="732" customWidth="1"/>
    <col min="515" max="515" width="3.33203125" style="732" customWidth="1"/>
    <col min="516" max="516" width="65.6640625" style="732" customWidth="1"/>
    <col min="517" max="517" width="10.6640625" style="732" customWidth="1"/>
    <col min="518" max="518" width="20.6640625" style="732" customWidth="1"/>
    <col min="519" max="519" width="73.6640625" style="732" customWidth="1"/>
    <col min="520" max="521" width="9.33203125" style="732"/>
    <col min="522" max="522" width="23.33203125" style="732" customWidth="1"/>
    <col min="523" max="525" width="9.33203125" style="732"/>
    <col min="526" max="529" width="14.1640625" style="732" customWidth="1"/>
    <col min="530" max="530" width="9.33203125" style="732"/>
    <col min="531" max="534" width="14.1640625" style="732" customWidth="1"/>
    <col min="535" max="767" width="9.33203125" style="732"/>
    <col min="768" max="768" width="65.6640625" style="732" customWidth="1"/>
    <col min="769" max="769" width="10.6640625" style="732" customWidth="1"/>
    <col min="770" max="770" width="20.6640625" style="732" customWidth="1"/>
    <col min="771" max="771" width="3.33203125" style="732" customWidth="1"/>
    <col min="772" max="772" width="65.6640625" style="732" customWidth="1"/>
    <col min="773" max="773" width="10.6640625" style="732" customWidth="1"/>
    <col min="774" max="774" width="20.6640625" style="732" customWidth="1"/>
    <col min="775" max="775" width="73.6640625" style="732" customWidth="1"/>
    <col min="776" max="777" width="9.33203125" style="732"/>
    <col min="778" max="778" width="23.33203125" style="732" customWidth="1"/>
    <col min="779" max="781" width="9.33203125" style="732"/>
    <col min="782" max="785" width="14.1640625" style="732" customWidth="1"/>
    <col min="786" max="786" width="9.33203125" style="732"/>
    <col min="787" max="790" width="14.1640625" style="732" customWidth="1"/>
    <col min="791" max="1023" width="9.33203125" style="732"/>
    <col min="1024" max="1024" width="65.6640625" style="732" customWidth="1"/>
    <col min="1025" max="1025" width="10.6640625" style="732" customWidth="1"/>
    <col min="1026" max="1026" width="20.6640625" style="732" customWidth="1"/>
    <col min="1027" max="1027" width="3.33203125" style="732" customWidth="1"/>
    <col min="1028" max="1028" width="65.6640625" style="732" customWidth="1"/>
    <col min="1029" max="1029" width="10.6640625" style="732" customWidth="1"/>
    <col min="1030" max="1030" width="20.6640625" style="732" customWidth="1"/>
    <col min="1031" max="1031" width="73.6640625" style="732" customWidth="1"/>
    <col min="1032" max="1033" width="9.33203125" style="732"/>
    <col min="1034" max="1034" width="23.33203125" style="732" customWidth="1"/>
    <col min="1035" max="1037" width="9.33203125" style="732"/>
    <col min="1038" max="1041" width="14.1640625" style="732" customWidth="1"/>
    <col min="1042" max="1042" width="9.33203125" style="732"/>
    <col min="1043" max="1046" width="14.1640625" style="732" customWidth="1"/>
    <col min="1047" max="1279" width="9.33203125" style="732"/>
    <col min="1280" max="1280" width="65.6640625" style="732" customWidth="1"/>
    <col min="1281" max="1281" width="10.6640625" style="732" customWidth="1"/>
    <col min="1282" max="1282" width="20.6640625" style="732" customWidth="1"/>
    <col min="1283" max="1283" width="3.33203125" style="732" customWidth="1"/>
    <col min="1284" max="1284" width="65.6640625" style="732" customWidth="1"/>
    <col min="1285" max="1285" width="10.6640625" style="732" customWidth="1"/>
    <col min="1286" max="1286" width="20.6640625" style="732" customWidth="1"/>
    <col min="1287" max="1287" width="73.6640625" style="732" customWidth="1"/>
    <col min="1288" max="1289" width="9.33203125" style="732"/>
    <col min="1290" max="1290" width="23.33203125" style="732" customWidth="1"/>
    <col min="1291" max="1293" width="9.33203125" style="732"/>
    <col min="1294" max="1297" width="14.1640625" style="732" customWidth="1"/>
    <col min="1298" max="1298" width="9.33203125" style="732"/>
    <col min="1299" max="1302" width="14.1640625" style="732" customWidth="1"/>
    <col min="1303" max="1535" width="9.33203125" style="732"/>
    <col min="1536" max="1536" width="65.6640625" style="732" customWidth="1"/>
    <col min="1537" max="1537" width="10.6640625" style="732" customWidth="1"/>
    <col min="1538" max="1538" width="20.6640625" style="732" customWidth="1"/>
    <col min="1539" max="1539" width="3.33203125" style="732" customWidth="1"/>
    <col min="1540" max="1540" width="65.6640625" style="732" customWidth="1"/>
    <col min="1541" max="1541" width="10.6640625" style="732" customWidth="1"/>
    <col min="1542" max="1542" width="20.6640625" style="732" customWidth="1"/>
    <col min="1543" max="1543" width="73.6640625" style="732" customWidth="1"/>
    <col min="1544" max="1545" width="9.33203125" style="732"/>
    <col min="1546" max="1546" width="23.33203125" style="732" customWidth="1"/>
    <col min="1547" max="1549" width="9.33203125" style="732"/>
    <col min="1550" max="1553" width="14.1640625" style="732" customWidth="1"/>
    <col min="1554" max="1554" width="9.33203125" style="732"/>
    <col min="1555" max="1558" width="14.1640625" style="732" customWidth="1"/>
    <col min="1559" max="1791" width="9.33203125" style="732"/>
    <col min="1792" max="1792" width="65.6640625" style="732" customWidth="1"/>
    <col min="1793" max="1793" width="10.6640625" style="732" customWidth="1"/>
    <col min="1794" max="1794" width="20.6640625" style="732" customWidth="1"/>
    <col min="1795" max="1795" width="3.33203125" style="732" customWidth="1"/>
    <col min="1796" max="1796" width="65.6640625" style="732" customWidth="1"/>
    <col min="1797" max="1797" width="10.6640625" style="732" customWidth="1"/>
    <col min="1798" max="1798" width="20.6640625" style="732" customWidth="1"/>
    <col min="1799" max="1799" width="73.6640625" style="732" customWidth="1"/>
    <col min="1800" max="1801" width="9.33203125" style="732"/>
    <col min="1802" max="1802" width="23.33203125" style="732" customWidth="1"/>
    <col min="1803" max="1805" width="9.33203125" style="732"/>
    <col min="1806" max="1809" width="14.1640625" style="732" customWidth="1"/>
    <col min="1810" max="1810" width="9.33203125" style="732"/>
    <col min="1811" max="1814" width="14.1640625" style="732" customWidth="1"/>
    <col min="1815" max="2047" width="9.33203125" style="732"/>
    <col min="2048" max="2048" width="65.6640625" style="732" customWidth="1"/>
    <col min="2049" max="2049" width="10.6640625" style="732" customWidth="1"/>
    <col min="2050" max="2050" width="20.6640625" style="732" customWidth="1"/>
    <col min="2051" max="2051" width="3.33203125" style="732" customWidth="1"/>
    <col min="2052" max="2052" width="65.6640625" style="732" customWidth="1"/>
    <col min="2053" max="2053" width="10.6640625" style="732" customWidth="1"/>
    <col min="2054" max="2054" width="20.6640625" style="732" customWidth="1"/>
    <col min="2055" max="2055" width="73.6640625" style="732" customWidth="1"/>
    <col min="2056" max="2057" width="9.33203125" style="732"/>
    <col min="2058" max="2058" width="23.33203125" style="732" customWidth="1"/>
    <col min="2059" max="2061" width="9.33203125" style="732"/>
    <col min="2062" max="2065" width="14.1640625" style="732" customWidth="1"/>
    <col min="2066" max="2066" width="9.33203125" style="732"/>
    <col min="2067" max="2070" width="14.1640625" style="732" customWidth="1"/>
    <col min="2071" max="2303" width="9.33203125" style="732"/>
    <col min="2304" max="2304" width="65.6640625" style="732" customWidth="1"/>
    <col min="2305" max="2305" width="10.6640625" style="732" customWidth="1"/>
    <col min="2306" max="2306" width="20.6640625" style="732" customWidth="1"/>
    <col min="2307" max="2307" width="3.33203125" style="732" customWidth="1"/>
    <col min="2308" max="2308" width="65.6640625" style="732" customWidth="1"/>
    <col min="2309" max="2309" width="10.6640625" style="732" customWidth="1"/>
    <col min="2310" max="2310" width="20.6640625" style="732" customWidth="1"/>
    <col min="2311" max="2311" width="73.6640625" style="732" customWidth="1"/>
    <col min="2312" max="2313" width="9.33203125" style="732"/>
    <col min="2314" max="2314" width="23.33203125" style="732" customWidth="1"/>
    <col min="2315" max="2317" width="9.33203125" style="732"/>
    <col min="2318" max="2321" width="14.1640625" style="732" customWidth="1"/>
    <col min="2322" max="2322" width="9.33203125" style="732"/>
    <col min="2323" max="2326" width="14.1640625" style="732" customWidth="1"/>
    <col min="2327" max="2559" width="9.33203125" style="732"/>
    <col min="2560" max="2560" width="65.6640625" style="732" customWidth="1"/>
    <col min="2561" max="2561" width="10.6640625" style="732" customWidth="1"/>
    <col min="2562" max="2562" width="20.6640625" style="732" customWidth="1"/>
    <col min="2563" max="2563" width="3.33203125" style="732" customWidth="1"/>
    <col min="2564" max="2564" width="65.6640625" style="732" customWidth="1"/>
    <col min="2565" max="2565" width="10.6640625" style="732" customWidth="1"/>
    <col min="2566" max="2566" width="20.6640625" style="732" customWidth="1"/>
    <col min="2567" max="2567" width="73.6640625" style="732" customWidth="1"/>
    <col min="2568" max="2569" width="9.33203125" style="732"/>
    <col min="2570" max="2570" width="23.33203125" style="732" customWidth="1"/>
    <col min="2571" max="2573" width="9.33203125" style="732"/>
    <col min="2574" max="2577" width="14.1640625" style="732" customWidth="1"/>
    <col min="2578" max="2578" width="9.33203125" style="732"/>
    <col min="2579" max="2582" width="14.1640625" style="732" customWidth="1"/>
    <col min="2583" max="2815" width="9.33203125" style="732"/>
    <col min="2816" max="2816" width="65.6640625" style="732" customWidth="1"/>
    <col min="2817" max="2817" width="10.6640625" style="732" customWidth="1"/>
    <col min="2818" max="2818" width="20.6640625" style="732" customWidth="1"/>
    <col min="2819" max="2819" width="3.33203125" style="732" customWidth="1"/>
    <col min="2820" max="2820" width="65.6640625" style="732" customWidth="1"/>
    <col min="2821" max="2821" width="10.6640625" style="732" customWidth="1"/>
    <col min="2822" max="2822" width="20.6640625" style="732" customWidth="1"/>
    <col min="2823" max="2823" width="73.6640625" style="732" customWidth="1"/>
    <col min="2824" max="2825" width="9.33203125" style="732"/>
    <col min="2826" max="2826" width="23.33203125" style="732" customWidth="1"/>
    <col min="2827" max="2829" width="9.33203125" style="732"/>
    <col min="2830" max="2833" width="14.1640625" style="732" customWidth="1"/>
    <col min="2834" max="2834" width="9.33203125" style="732"/>
    <col min="2835" max="2838" width="14.1640625" style="732" customWidth="1"/>
    <col min="2839" max="3071" width="9.33203125" style="732"/>
    <col min="3072" max="3072" width="65.6640625" style="732" customWidth="1"/>
    <col min="3073" max="3073" width="10.6640625" style="732" customWidth="1"/>
    <col min="3074" max="3074" width="20.6640625" style="732" customWidth="1"/>
    <col min="3075" max="3075" width="3.33203125" style="732" customWidth="1"/>
    <col min="3076" max="3076" width="65.6640625" style="732" customWidth="1"/>
    <col min="3077" max="3077" width="10.6640625" style="732" customWidth="1"/>
    <col min="3078" max="3078" width="20.6640625" style="732" customWidth="1"/>
    <col min="3079" max="3079" width="73.6640625" style="732" customWidth="1"/>
    <col min="3080" max="3081" width="9.33203125" style="732"/>
    <col min="3082" max="3082" width="23.33203125" style="732" customWidth="1"/>
    <col min="3083" max="3085" width="9.33203125" style="732"/>
    <col min="3086" max="3089" width="14.1640625" style="732" customWidth="1"/>
    <col min="3090" max="3090" width="9.33203125" style="732"/>
    <col min="3091" max="3094" width="14.1640625" style="732" customWidth="1"/>
    <col min="3095" max="3327" width="9.33203125" style="732"/>
    <col min="3328" max="3328" width="65.6640625" style="732" customWidth="1"/>
    <col min="3329" max="3329" width="10.6640625" style="732" customWidth="1"/>
    <col min="3330" max="3330" width="20.6640625" style="732" customWidth="1"/>
    <col min="3331" max="3331" width="3.33203125" style="732" customWidth="1"/>
    <col min="3332" max="3332" width="65.6640625" style="732" customWidth="1"/>
    <col min="3333" max="3333" width="10.6640625" style="732" customWidth="1"/>
    <col min="3334" max="3334" width="20.6640625" style="732" customWidth="1"/>
    <col min="3335" max="3335" width="73.6640625" style="732" customWidth="1"/>
    <col min="3336" max="3337" width="9.33203125" style="732"/>
    <col min="3338" max="3338" width="23.33203125" style="732" customWidth="1"/>
    <col min="3339" max="3341" width="9.33203125" style="732"/>
    <col min="3342" max="3345" width="14.1640625" style="732" customWidth="1"/>
    <col min="3346" max="3346" width="9.33203125" style="732"/>
    <col min="3347" max="3350" width="14.1640625" style="732" customWidth="1"/>
    <col min="3351" max="3583" width="9.33203125" style="732"/>
    <col min="3584" max="3584" width="65.6640625" style="732" customWidth="1"/>
    <col min="3585" max="3585" width="10.6640625" style="732" customWidth="1"/>
    <col min="3586" max="3586" width="20.6640625" style="732" customWidth="1"/>
    <col min="3587" max="3587" width="3.33203125" style="732" customWidth="1"/>
    <col min="3588" max="3588" width="65.6640625" style="732" customWidth="1"/>
    <col min="3589" max="3589" width="10.6640625" style="732" customWidth="1"/>
    <col min="3590" max="3590" width="20.6640625" style="732" customWidth="1"/>
    <col min="3591" max="3591" width="73.6640625" style="732" customWidth="1"/>
    <col min="3592" max="3593" width="9.33203125" style="732"/>
    <col min="3594" max="3594" width="23.33203125" style="732" customWidth="1"/>
    <col min="3595" max="3597" width="9.33203125" style="732"/>
    <col min="3598" max="3601" width="14.1640625" style="732" customWidth="1"/>
    <col min="3602" max="3602" width="9.33203125" style="732"/>
    <col min="3603" max="3606" width="14.1640625" style="732" customWidth="1"/>
    <col min="3607" max="3839" width="9.33203125" style="732"/>
    <col min="3840" max="3840" width="65.6640625" style="732" customWidth="1"/>
    <col min="3841" max="3841" width="10.6640625" style="732" customWidth="1"/>
    <col min="3842" max="3842" width="20.6640625" style="732" customWidth="1"/>
    <col min="3843" max="3843" width="3.33203125" style="732" customWidth="1"/>
    <col min="3844" max="3844" width="65.6640625" style="732" customWidth="1"/>
    <col min="3845" max="3845" width="10.6640625" style="732" customWidth="1"/>
    <col min="3846" max="3846" width="20.6640625" style="732" customWidth="1"/>
    <col min="3847" max="3847" width="73.6640625" style="732" customWidth="1"/>
    <col min="3848" max="3849" width="9.33203125" style="732"/>
    <col min="3850" max="3850" width="23.33203125" style="732" customWidth="1"/>
    <col min="3851" max="3853" width="9.33203125" style="732"/>
    <col min="3854" max="3857" width="14.1640625" style="732" customWidth="1"/>
    <col min="3858" max="3858" width="9.33203125" style="732"/>
    <col min="3859" max="3862" width="14.1640625" style="732" customWidth="1"/>
    <col min="3863" max="4095" width="9.33203125" style="732"/>
    <col min="4096" max="4096" width="65.6640625" style="732" customWidth="1"/>
    <col min="4097" max="4097" width="10.6640625" style="732" customWidth="1"/>
    <col min="4098" max="4098" width="20.6640625" style="732" customWidth="1"/>
    <col min="4099" max="4099" width="3.33203125" style="732" customWidth="1"/>
    <col min="4100" max="4100" width="65.6640625" style="732" customWidth="1"/>
    <col min="4101" max="4101" width="10.6640625" style="732" customWidth="1"/>
    <col min="4102" max="4102" width="20.6640625" style="732" customWidth="1"/>
    <col min="4103" max="4103" width="73.6640625" style="732" customWidth="1"/>
    <col min="4104" max="4105" width="9.33203125" style="732"/>
    <col min="4106" max="4106" width="23.33203125" style="732" customWidth="1"/>
    <col min="4107" max="4109" width="9.33203125" style="732"/>
    <col min="4110" max="4113" width="14.1640625" style="732" customWidth="1"/>
    <col min="4114" max="4114" width="9.33203125" style="732"/>
    <col min="4115" max="4118" width="14.1640625" style="732" customWidth="1"/>
    <col min="4119" max="4351" width="9.33203125" style="732"/>
    <col min="4352" max="4352" width="65.6640625" style="732" customWidth="1"/>
    <col min="4353" max="4353" width="10.6640625" style="732" customWidth="1"/>
    <col min="4354" max="4354" width="20.6640625" style="732" customWidth="1"/>
    <col min="4355" max="4355" width="3.33203125" style="732" customWidth="1"/>
    <col min="4356" max="4356" width="65.6640625" style="732" customWidth="1"/>
    <col min="4357" max="4357" width="10.6640625" style="732" customWidth="1"/>
    <col min="4358" max="4358" width="20.6640625" style="732" customWidth="1"/>
    <col min="4359" max="4359" width="73.6640625" style="732" customWidth="1"/>
    <col min="4360" max="4361" width="9.33203125" style="732"/>
    <col min="4362" max="4362" width="23.33203125" style="732" customWidth="1"/>
    <col min="4363" max="4365" width="9.33203125" style="732"/>
    <col min="4366" max="4369" width="14.1640625" style="732" customWidth="1"/>
    <col min="4370" max="4370" width="9.33203125" style="732"/>
    <col min="4371" max="4374" width="14.1640625" style="732" customWidth="1"/>
    <col min="4375" max="4607" width="9.33203125" style="732"/>
    <col min="4608" max="4608" width="65.6640625" style="732" customWidth="1"/>
    <col min="4609" max="4609" width="10.6640625" style="732" customWidth="1"/>
    <col min="4610" max="4610" width="20.6640625" style="732" customWidth="1"/>
    <col min="4611" max="4611" width="3.33203125" style="732" customWidth="1"/>
    <col min="4612" max="4612" width="65.6640625" style="732" customWidth="1"/>
    <col min="4613" max="4613" width="10.6640625" style="732" customWidth="1"/>
    <col min="4614" max="4614" width="20.6640625" style="732" customWidth="1"/>
    <col min="4615" max="4615" width="73.6640625" style="732" customWidth="1"/>
    <col min="4616" max="4617" width="9.33203125" style="732"/>
    <col min="4618" max="4618" width="23.33203125" style="732" customWidth="1"/>
    <col min="4619" max="4621" width="9.33203125" style="732"/>
    <col min="4622" max="4625" width="14.1640625" style="732" customWidth="1"/>
    <col min="4626" max="4626" width="9.33203125" style="732"/>
    <col min="4627" max="4630" width="14.1640625" style="732" customWidth="1"/>
    <col min="4631" max="4863" width="9.33203125" style="732"/>
    <col min="4864" max="4864" width="65.6640625" style="732" customWidth="1"/>
    <col min="4865" max="4865" width="10.6640625" style="732" customWidth="1"/>
    <col min="4866" max="4866" width="20.6640625" style="732" customWidth="1"/>
    <col min="4867" max="4867" width="3.33203125" style="732" customWidth="1"/>
    <col min="4868" max="4868" width="65.6640625" style="732" customWidth="1"/>
    <col min="4869" max="4869" width="10.6640625" style="732" customWidth="1"/>
    <col min="4870" max="4870" width="20.6640625" style="732" customWidth="1"/>
    <col min="4871" max="4871" width="73.6640625" style="732" customWidth="1"/>
    <col min="4872" max="4873" width="9.33203125" style="732"/>
    <col min="4874" max="4874" width="23.33203125" style="732" customWidth="1"/>
    <col min="4875" max="4877" width="9.33203125" style="732"/>
    <col min="4878" max="4881" width="14.1640625" style="732" customWidth="1"/>
    <col min="4882" max="4882" width="9.33203125" style="732"/>
    <col min="4883" max="4886" width="14.1640625" style="732" customWidth="1"/>
    <col min="4887" max="5119" width="9.33203125" style="732"/>
    <col min="5120" max="5120" width="65.6640625" style="732" customWidth="1"/>
    <col min="5121" max="5121" width="10.6640625" style="732" customWidth="1"/>
    <col min="5122" max="5122" width="20.6640625" style="732" customWidth="1"/>
    <col min="5123" max="5123" width="3.33203125" style="732" customWidth="1"/>
    <col min="5124" max="5124" width="65.6640625" style="732" customWidth="1"/>
    <col min="5125" max="5125" width="10.6640625" style="732" customWidth="1"/>
    <col min="5126" max="5126" width="20.6640625" style="732" customWidth="1"/>
    <col min="5127" max="5127" width="73.6640625" style="732" customWidth="1"/>
    <col min="5128" max="5129" width="9.33203125" style="732"/>
    <col min="5130" max="5130" width="23.33203125" style="732" customWidth="1"/>
    <col min="5131" max="5133" width="9.33203125" style="732"/>
    <col min="5134" max="5137" width="14.1640625" style="732" customWidth="1"/>
    <col min="5138" max="5138" width="9.33203125" style="732"/>
    <col min="5139" max="5142" width="14.1640625" style="732" customWidth="1"/>
    <col min="5143" max="5375" width="9.33203125" style="732"/>
    <col min="5376" max="5376" width="65.6640625" style="732" customWidth="1"/>
    <col min="5377" max="5377" width="10.6640625" style="732" customWidth="1"/>
    <col min="5378" max="5378" width="20.6640625" style="732" customWidth="1"/>
    <col min="5379" max="5379" width="3.33203125" style="732" customWidth="1"/>
    <col min="5380" max="5380" width="65.6640625" style="732" customWidth="1"/>
    <col min="5381" max="5381" width="10.6640625" style="732" customWidth="1"/>
    <col min="5382" max="5382" width="20.6640625" style="732" customWidth="1"/>
    <col min="5383" max="5383" width="73.6640625" style="732" customWidth="1"/>
    <col min="5384" max="5385" width="9.33203125" style="732"/>
    <col min="5386" max="5386" width="23.33203125" style="732" customWidth="1"/>
    <col min="5387" max="5389" width="9.33203125" style="732"/>
    <col min="5390" max="5393" width="14.1640625" style="732" customWidth="1"/>
    <col min="5394" max="5394" width="9.33203125" style="732"/>
    <col min="5395" max="5398" width="14.1640625" style="732" customWidth="1"/>
    <col min="5399" max="5631" width="9.33203125" style="732"/>
    <col min="5632" max="5632" width="65.6640625" style="732" customWidth="1"/>
    <col min="5633" max="5633" width="10.6640625" style="732" customWidth="1"/>
    <col min="5634" max="5634" width="20.6640625" style="732" customWidth="1"/>
    <col min="5635" max="5635" width="3.33203125" style="732" customWidth="1"/>
    <col min="5636" max="5636" width="65.6640625" style="732" customWidth="1"/>
    <col min="5637" max="5637" width="10.6640625" style="732" customWidth="1"/>
    <col min="5638" max="5638" width="20.6640625" style="732" customWidth="1"/>
    <col min="5639" max="5639" width="73.6640625" style="732" customWidth="1"/>
    <col min="5640" max="5641" width="9.33203125" style="732"/>
    <col min="5642" max="5642" width="23.33203125" style="732" customWidth="1"/>
    <col min="5643" max="5645" width="9.33203125" style="732"/>
    <col min="5646" max="5649" width="14.1640625" style="732" customWidth="1"/>
    <col min="5650" max="5650" width="9.33203125" style="732"/>
    <col min="5651" max="5654" width="14.1640625" style="732" customWidth="1"/>
    <col min="5655" max="5887" width="9.33203125" style="732"/>
    <col min="5888" max="5888" width="65.6640625" style="732" customWidth="1"/>
    <col min="5889" max="5889" width="10.6640625" style="732" customWidth="1"/>
    <col min="5890" max="5890" width="20.6640625" style="732" customWidth="1"/>
    <col min="5891" max="5891" width="3.33203125" style="732" customWidth="1"/>
    <col min="5892" max="5892" width="65.6640625" style="732" customWidth="1"/>
    <col min="5893" max="5893" width="10.6640625" style="732" customWidth="1"/>
    <col min="5894" max="5894" width="20.6640625" style="732" customWidth="1"/>
    <col min="5895" max="5895" width="73.6640625" style="732" customWidth="1"/>
    <col min="5896" max="5897" width="9.33203125" style="732"/>
    <col min="5898" max="5898" width="23.33203125" style="732" customWidth="1"/>
    <col min="5899" max="5901" width="9.33203125" style="732"/>
    <col min="5902" max="5905" width="14.1640625" style="732" customWidth="1"/>
    <col min="5906" max="5906" width="9.33203125" style="732"/>
    <col min="5907" max="5910" width="14.1640625" style="732" customWidth="1"/>
    <col min="5911" max="6143" width="9.33203125" style="732"/>
    <col min="6144" max="6144" width="65.6640625" style="732" customWidth="1"/>
    <col min="6145" max="6145" width="10.6640625" style="732" customWidth="1"/>
    <col min="6146" max="6146" width="20.6640625" style="732" customWidth="1"/>
    <col min="6147" max="6147" width="3.33203125" style="732" customWidth="1"/>
    <col min="6148" max="6148" width="65.6640625" style="732" customWidth="1"/>
    <col min="6149" max="6149" width="10.6640625" style="732" customWidth="1"/>
    <col min="6150" max="6150" width="20.6640625" style="732" customWidth="1"/>
    <col min="6151" max="6151" width="73.6640625" style="732" customWidth="1"/>
    <col min="6152" max="6153" width="9.33203125" style="732"/>
    <col min="6154" max="6154" width="23.33203125" style="732" customWidth="1"/>
    <col min="6155" max="6157" width="9.33203125" style="732"/>
    <col min="6158" max="6161" width="14.1640625" style="732" customWidth="1"/>
    <col min="6162" max="6162" width="9.33203125" style="732"/>
    <col min="6163" max="6166" width="14.1640625" style="732" customWidth="1"/>
    <col min="6167" max="6399" width="9.33203125" style="732"/>
    <col min="6400" max="6400" width="65.6640625" style="732" customWidth="1"/>
    <col min="6401" max="6401" width="10.6640625" style="732" customWidth="1"/>
    <col min="6402" max="6402" width="20.6640625" style="732" customWidth="1"/>
    <col min="6403" max="6403" width="3.33203125" style="732" customWidth="1"/>
    <col min="6404" max="6404" width="65.6640625" style="732" customWidth="1"/>
    <col min="6405" max="6405" width="10.6640625" style="732" customWidth="1"/>
    <col min="6406" max="6406" width="20.6640625" style="732" customWidth="1"/>
    <col min="6407" max="6407" width="73.6640625" style="732" customWidth="1"/>
    <col min="6408" max="6409" width="9.33203125" style="732"/>
    <col min="6410" max="6410" width="23.33203125" style="732" customWidth="1"/>
    <col min="6411" max="6413" width="9.33203125" style="732"/>
    <col min="6414" max="6417" width="14.1640625" style="732" customWidth="1"/>
    <col min="6418" max="6418" width="9.33203125" style="732"/>
    <col min="6419" max="6422" width="14.1640625" style="732" customWidth="1"/>
    <col min="6423" max="6655" width="9.33203125" style="732"/>
    <col min="6656" max="6656" width="65.6640625" style="732" customWidth="1"/>
    <col min="6657" max="6657" width="10.6640625" style="732" customWidth="1"/>
    <col min="6658" max="6658" width="20.6640625" style="732" customWidth="1"/>
    <col min="6659" max="6659" width="3.33203125" style="732" customWidth="1"/>
    <col min="6660" max="6660" width="65.6640625" style="732" customWidth="1"/>
    <col min="6661" max="6661" width="10.6640625" style="732" customWidth="1"/>
    <col min="6662" max="6662" width="20.6640625" style="732" customWidth="1"/>
    <col min="6663" max="6663" width="73.6640625" style="732" customWidth="1"/>
    <col min="6664" max="6665" width="9.33203125" style="732"/>
    <col min="6666" max="6666" width="23.33203125" style="732" customWidth="1"/>
    <col min="6667" max="6669" width="9.33203125" style="732"/>
    <col min="6670" max="6673" width="14.1640625" style="732" customWidth="1"/>
    <col min="6674" max="6674" width="9.33203125" style="732"/>
    <col min="6675" max="6678" width="14.1640625" style="732" customWidth="1"/>
    <col min="6679" max="6911" width="9.33203125" style="732"/>
    <col min="6912" max="6912" width="65.6640625" style="732" customWidth="1"/>
    <col min="6913" max="6913" width="10.6640625" style="732" customWidth="1"/>
    <col min="6914" max="6914" width="20.6640625" style="732" customWidth="1"/>
    <col min="6915" max="6915" width="3.33203125" style="732" customWidth="1"/>
    <col min="6916" max="6916" width="65.6640625" style="732" customWidth="1"/>
    <col min="6917" max="6917" width="10.6640625" style="732" customWidth="1"/>
    <col min="6918" max="6918" width="20.6640625" style="732" customWidth="1"/>
    <col min="6919" max="6919" width="73.6640625" style="732" customWidth="1"/>
    <col min="6920" max="6921" width="9.33203125" style="732"/>
    <col min="6922" max="6922" width="23.33203125" style="732" customWidth="1"/>
    <col min="6923" max="6925" width="9.33203125" style="732"/>
    <col min="6926" max="6929" width="14.1640625" style="732" customWidth="1"/>
    <col min="6930" max="6930" width="9.33203125" style="732"/>
    <col min="6931" max="6934" width="14.1640625" style="732" customWidth="1"/>
    <col min="6935" max="7167" width="9.33203125" style="732"/>
    <col min="7168" max="7168" width="65.6640625" style="732" customWidth="1"/>
    <col min="7169" max="7169" width="10.6640625" style="732" customWidth="1"/>
    <col min="7170" max="7170" width="20.6640625" style="732" customWidth="1"/>
    <col min="7171" max="7171" width="3.33203125" style="732" customWidth="1"/>
    <col min="7172" max="7172" width="65.6640625" style="732" customWidth="1"/>
    <col min="7173" max="7173" width="10.6640625" style="732" customWidth="1"/>
    <col min="7174" max="7174" width="20.6640625" style="732" customWidth="1"/>
    <col min="7175" max="7175" width="73.6640625" style="732" customWidth="1"/>
    <col min="7176" max="7177" width="9.33203125" style="732"/>
    <col min="7178" max="7178" width="23.33203125" style="732" customWidth="1"/>
    <col min="7179" max="7181" width="9.33203125" style="732"/>
    <col min="7182" max="7185" width="14.1640625" style="732" customWidth="1"/>
    <col min="7186" max="7186" width="9.33203125" style="732"/>
    <col min="7187" max="7190" width="14.1640625" style="732" customWidth="1"/>
    <col min="7191" max="7423" width="9.33203125" style="732"/>
    <col min="7424" max="7424" width="65.6640625" style="732" customWidth="1"/>
    <col min="7425" max="7425" width="10.6640625" style="732" customWidth="1"/>
    <col min="7426" max="7426" width="20.6640625" style="732" customWidth="1"/>
    <col min="7427" max="7427" width="3.33203125" style="732" customWidth="1"/>
    <col min="7428" max="7428" width="65.6640625" style="732" customWidth="1"/>
    <col min="7429" max="7429" width="10.6640625" style="732" customWidth="1"/>
    <col min="7430" max="7430" width="20.6640625" style="732" customWidth="1"/>
    <col min="7431" max="7431" width="73.6640625" style="732" customWidth="1"/>
    <col min="7432" max="7433" width="9.33203125" style="732"/>
    <col min="7434" max="7434" width="23.33203125" style="732" customWidth="1"/>
    <col min="7435" max="7437" width="9.33203125" style="732"/>
    <col min="7438" max="7441" width="14.1640625" style="732" customWidth="1"/>
    <col min="7442" max="7442" width="9.33203125" style="732"/>
    <col min="7443" max="7446" width="14.1640625" style="732" customWidth="1"/>
    <col min="7447" max="7679" width="9.33203125" style="732"/>
    <col min="7680" max="7680" width="65.6640625" style="732" customWidth="1"/>
    <col min="7681" max="7681" width="10.6640625" style="732" customWidth="1"/>
    <col min="7682" max="7682" width="20.6640625" style="732" customWidth="1"/>
    <col min="7683" max="7683" width="3.33203125" style="732" customWidth="1"/>
    <col min="7684" max="7684" width="65.6640625" style="732" customWidth="1"/>
    <col min="7685" max="7685" width="10.6640625" style="732" customWidth="1"/>
    <col min="7686" max="7686" width="20.6640625" style="732" customWidth="1"/>
    <col min="7687" max="7687" width="73.6640625" style="732" customWidth="1"/>
    <col min="7688" max="7689" width="9.33203125" style="732"/>
    <col min="7690" max="7690" width="23.33203125" style="732" customWidth="1"/>
    <col min="7691" max="7693" width="9.33203125" style="732"/>
    <col min="7694" max="7697" width="14.1640625" style="732" customWidth="1"/>
    <col min="7698" max="7698" width="9.33203125" style="732"/>
    <col min="7699" max="7702" width="14.1640625" style="732" customWidth="1"/>
    <col min="7703" max="7935" width="9.33203125" style="732"/>
    <col min="7936" max="7936" width="65.6640625" style="732" customWidth="1"/>
    <col min="7937" max="7937" width="10.6640625" style="732" customWidth="1"/>
    <col min="7938" max="7938" width="20.6640625" style="732" customWidth="1"/>
    <col min="7939" max="7939" width="3.33203125" style="732" customWidth="1"/>
    <col min="7940" max="7940" width="65.6640625" style="732" customWidth="1"/>
    <col min="7941" max="7941" width="10.6640625" style="732" customWidth="1"/>
    <col min="7942" max="7942" width="20.6640625" style="732" customWidth="1"/>
    <col min="7943" max="7943" width="73.6640625" style="732" customWidth="1"/>
    <col min="7944" max="7945" width="9.33203125" style="732"/>
    <col min="7946" max="7946" width="23.33203125" style="732" customWidth="1"/>
    <col min="7947" max="7949" width="9.33203125" style="732"/>
    <col min="7950" max="7953" width="14.1640625" style="732" customWidth="1"/>
    <col min="7954" max="7954" width="9.33203125" style="732"/>
    <col min="7955" max="7958" width="14.1640625" style="732" customWidth="1"/>
    <col min="7959" max="8191" width="9.33203125" style="732"/>
    <col min="8192" max="8192" width="65.6640625" style="732" customWidth="1"/>
    <col min="8193" max="8193" width="10.6640625" style="732" customWidth="1"/>
    <col min="8194" max="8194" width="20.6640625" style="732" customWidth="1"/>
    <col min="8195" max="8195" width="3.33203125" style="732" customWidth="1"/>
    <col min="8196" max="8196" width="65.6640625" style="732" customWidth="1"/>
    <col min="8197" max="8197" width="10.6640625" style="732" customWidth="1"/>
    <col min="8198" max="8198" width="20.6640625" style="732" customWidth="1"/>
    <col min="8199" max="8199" width="73.6640625" style="732" customWidth="1"/>
    <col min="8200" max="8201" width="9.33203125" style="732"/>
    <col min="8202" max="8202" width="23.33203125" style="732" customWidth="1"/>
    <col min="8203" max="8205" width="9.33203125" style="732"/>
    <col min="8206" max="8209" width="14.1640625" style="732" customWidth="1"/>
    <col min="8210" max="8210" width="9.33203125" style="732"/>
    <col min="8211" max="8214" width="14.1640625" style="732" customWidth="1"/>
    <col min="8215" max="8447" width="9.33203125" style="732"/>
    <col min="8448" max="8448" width="65.6640625" style="732" customWidth="1"/>
    <col min="8449" max="8449" width="10.6640625" style="732" customWidth="1"/>
    <col min="8450" max="8450" width="20.6640625" style="732" customWidth="1"/>
    <col min="8451" max="8451" width="3.33203125" style="732" customWidth="1"/>
    <col min="8452" max="8452" width="65.6640625" style="732" customWidth="1"/>
    <col min="8453" max="8453" width="10.6640625" style="732" customWidth="1"/>
    <col min="8454" max="8454" width="20.6640625" style="732" customWidth="1"/>
    <col min="8455" max="8455" width="73.6640625" style="732" customWidth="1"/>
    <col min="8456" max="8457" width="9.33203125" style="732"/>
    <col min="8458" max="8458" width="23.33203125" style="732" customWidth="1"/>
    <col min="8459" max="8461" width="9.33203125" style="732"/>
    <col min="8462" max="8465" width="14.1640625" style="732" customWidth="1"/>
    <col min="8466" max="8466" width="9.33203125" style="732"/>
    <col min="8467" max="8470" width="14.1640625" style="732" customWidth="1"/>
    <col min="8471" max="8703" width="9.33203125" style="732"/>
    <col min="8704" max="8704" width="65.6640625" style="732" customWidth="1"/>
    <col min="8705" max="8705" width="10.6640625" style="732" customWidth="1"/>
    <col min="8706" max="8706" width="20.6640625" style="732" customWidth="1"/>
    <col min="8707" max="8707" width="3.33203125" style="732" customWidth="1"/>
    <col min="8708" max="8708" width="65.6640625" style="732" customWidth="1"/>
    <col min="8709" max="8709" width="10.6640625" style="732" customWidth="1"/>
    <col min="8710" max="8710" width="20.6640625" style="732" customWidth="1"/>
    <col min="8711" max="8711" width="73.6640625" style="732" customWidth="1"/>
    <col min="8712" max="8713" width="9.33203125" style="732"/>
    <col min="8714" max="8714" width="23.33203125" style="732" customWidth="1"/>
    <col min="8715" max="8717" width="9.33203125" style="732"/>
    <col min="8718" max="8721" width="14.1640625" style="732" customWidth="1"/>
    <col min="8722" max="8722" width="9.33203125" style="732"/>
    <col min="8723" max="8726" width="14.1640625" style="732" customWidth="1"/>
    <col min="8727" max="8959" width="9.33203125" style="732"/>
    <col min="8960" max="8960" width="65.6640625" style="732" customWidth="1"/>
    <col min="8961" max="8961" width="10.6640625" style="732" customWidth="1"/>
    <col min="8962" max="8962" width="20.6640625" style="732" customWidth="1"/>
    <col min="8963" max="8963" width="3.33203125" style="732" customWidth="1"/>
    <col min="8964" max="8964" width="65.6640625" style="732" customWidth="1"/>
    <col min="8965" max="8965" width="10.6640625" style="732" customWidth="1"/>
    <col min="8966" max="8966" width="20.6640625" style="732" customWidth="1"/>
    <col min="8967" max="8967" width="73.6640625" style="732" customWidth="1"/>
    <col min="8968" max="8969" width="9.33203125" style="732"/>
    <col min="8970" max="8970" width="23.33203125" style="732" customWidth="1"/>
    <col min="8971" max="8973" width="9.33203125" style="732"/>
    <col min="8974" max="8977" width="14.1640625" style="732" customWidth="1"/>
    <col min="8978" max="8978" width="9.33203125" style="732"/>
    <col min="8979" max="8982" width="14.1640625" style="732" customWidth="1"/>
    <col min="8983" max="9215" width="9.33203125" style="732"/>
    <col min="9216" max="9216" width="65.6640625" style="732" customWidth="1"/>
    <col min="9217" max="9217" width="10.6640625" style="732" customWidth="1"/>
    <col min="9218" max="9218" width="20.6640625" style="732" customWidth="1"/>
    <col min="9219" max="9219" width="3.33203125" style="732" customWidth="1"/>
    <col min="9220" max="9220" width="65.6640625" style="732" customWidth="1"/>
    <col min="9221" max="9221" width="10.6640625" style="732" customWidth="1"/>
    <col min="9222" max="9222" width="20.6640625" style="732" customWidth="1"/>
    <col min="9223" max="9223" width="73.6640625" style="732" customWidth="1"/>
    <col min="9224" max="9225" width="9.33203125" style="732"/>
    <col min="9226" max="9226" width="23.33203125" style="732" customWidth="1"/>
    <col min="9227" max="9229" width="9.33203125" style="732"/>
    <col min="9230" max="9233" width="14.1640625" style="732" customWidth="1"/>
    <col min="9234" max="9234" width="9.33203125" style="732"/>
    <col min="9235" max="9238" width="14.1640625" style="732" customWidth="1"/>
    <col min="9239" max="9471" width="9.33203125" style="732"/>
    <col min="9472" max="9472" width="65.6640625" style="732" customWidth="1"/>
    <col min="9473" max="9473" width="10.6640625" style="732" customWidth="1"/>
    <col min="9474" max="9474" width="20.6640625" style="732" customWidth="1"/>
    <col min="9475" max="9475" width="3.33203125" style="732" customWidth="1"/>
    <col min="9476" max="9476" width="65.6640625" style="732" customWidth="1"/>
    <col min="9477" max="9477" width="10.6640625" style="732" customWidth="1"/>
    <col min="9478" max="9478" width="20.6640625" style="732" customWidth="1"/>
    <col min="9479" max="9479" width="73.6640625" style="732" customWidth="1"/>
    <col min="9480" max="9481" width="9.33203125" style="732"/>
    <col min="9482" max="9482" width="23.33203125" style="732" customWidth="1"/>
    <col min="9483" max="9485" width="9.33203125" style="732"/>
    <col min="9486" max="9489" width="14.1640625" style="732" customWidth="1"/>
    <col min="9490" max="9490" width="9.33203125" style="732"/>
    <col min="9491" max="9494" width="14.1640625" style="732" customWidth="1"/>
    <col min="9495" max="9727" width="9.33203125" style="732"/>
    <col min="9728" max="9728" width="65.6640625" style="732" customWidth="1"/>
    <col min="9729" max="9729" width="10.6640625" style="732" customWidth="1"/>
    <col min="9730" max="9730" width="20.6640625" style="732" customWidth="1"/>
    <col min="9731" max="9731" width="3.33203125" style="732" customWidth="1"/>
    <col min="9732" max="9732" width="65.6640625" style="732" customWidth="1"/>
    <col min="9733" max="9733" width="10.6640625" style="732" customWidth="1"/>
    <col min="9734" max="9734" width="20.6640625" style="732" customWidth="1"/>
    <col min="9735" max="9735" width="73.6640625" style="732" customWidth="1"/>
    <col min="9736" max="9737" width="9.33203125" style="732"/>
    <col min="9738" max="9738" width="23.33203125" style="732" customWidth="1"/>
    <col min="9739" max="9741" width="9.33203125" style="732"/>
    <col min="9742" max="9745" width="14.1640625" style="732" customWidth="1"/>
    <col min="9746" max="9746" width="9.33203125" style="732"/>
    <col min="9747" max="9750" width="14.1640625" style="732" customWidth="1"/>
    <col min="9751" max="9983" width="9.33203125" style="732"/>
    <col min="9984" max="9984" width="65.6640625" style="732" customWidth="1"/>
    <col min="9985" max="9985" width="10.6640625" style="732" customWidth="1"/>
    <col min="9986" max="9986" width="20.6640625" style="732" customWidth="1"/>
    <col min="9987" max="9987" width="3.33203125" style="732" customWidth="1"/>
    <col min="9988" max="9988" width="65.6640625" style="732" customWidth="1"/>
    <col min="9989" max="9989" width="10.6640625" style="732" customWidth="1"/>
    <col min="9990" max="9990" width="20.6640625" style="732" customWidth="1"/>
    <col min="9991" max="9991" width="73.6640625" style="732" customWidth="1"/>
    <col min="9992" max="9993" width="9.33203125" style="732"/>
    <col min="9994" max="9994" width="23.33203125" style="732" customWidth="1"/>
    <col min="9995" max="9997" width="9.33203125" style="732"/>
    <col min="9998" max="10001" width="14.1640625" style="732" customWidth="1"/>
    <col min="10002" max="10002" width="9.33203125" style="732"/>
    <col min="10003" max="10006" width="14.1640625" style="732" customWidth="1"/>
    <col min="10007" max="10239" width="9.33203125" style="732"/>
    <col min="10240" max="10240" width="65.6640625" style="732" customWidth="1"/>
    <col min="10241" max="10241" width="10.6640625" style="732" customWidth="1"/>
    <col min="10242" max="10242" width="20.6640625" style="732" customWidth="1"/>
    <col min="10243" max="10243" width="3.33203125" style="732" customWidth="1"/>
    <col min="10244" max="10244" width="65.6640625" style="732" customWidth="1"/>
    <col min="10245" max="10245" width="10.6640625" style="732" customWidth="1"/>
    <col min="10246" max="10246" width="20.6640625" style="732" customWidth="1"/>
    <col min="10247" max="10247" width="73.6640625" style="732" customWidth="1"/>
    <col min="10248" max="10249" width="9.33203125" style="732"/>
    <col min="10250" max="10250" width="23.33203125" style="732" customWidth="1"/>
    <col min="10251" max="10253" width="9.33203125" style="732"/>
    <col min="10254" max="10257" width="14.1640625" style="732" customWidth="1"/>
    <col min="10258" max="10258" width="9.33203125" style="732"/>
    <col min="10259" max="10262" width="14.1640625" style="732" customWidth="1"/>
    <col min="10263" max="10495" width="9.33203125" style="732"/>
    <col min="10496" max="10496" width="65.6640625" style="732" customWidth="1"/>
    <col min="10497" max="10497" width="10.6640625" style="732" customWidth="1"/>
    <col min="10498" max="10498" width="20.6640625" style="732" customWidth="1"/>
    <col min="10499" max="10499" width="3.33203125" style="732" customWidth="1"/>
    <col min="10500" max="10500" width="65.6640625" style="732" customWidth="1"/>
    <col min="10501" max="10501" width="10.6640625" style="732" customWidth="1"/>
    <col min="10502" max="10502" width="20.6640625" style="732" customWidth="1"/>
    <col min="10503" max="10503" width="73.6640625" style="732" customWidth="1"/>
    <col min="10504" max="10505" width="9.33203125" style="732"/>
    <col min="10506" max="10506" width="23.33203125" style="732" customWidth="1"/>
    <col min="10507" max="10509" width="9.33203125" style="732"/>
    <col min="10510" max="10513" width="14.1640625" style="732" customWidth="1"/>
    <col min="10514" max="10514" width="9.33203125" style="732"/>
    <col min="10515" max="10518" width="14.1640625" style="732" customWidth="1"/>
    <col min="10519" max="10751" width="9.33203125" style="732"/>
    <col min="10752" max="10752" width="65.6640625" style="732" customWidth="1"/>
    <col min="10753" max="10753" width="10.6640625" style="732" customWidth="1"/>
    <col min="10754" max="10754" width="20.6640625" style="732" customWidth="1"/>
    <col min="10755" max="10755" width="3.33203125" style="732" customWidth="1"/>
    <col min="10756" max="10756" width="65.6640625" style="732" customWidth="1"/>
    <col min="10757" max="10757" width="10.6640625" style="732" customWidth="1"/>
    <col min="10758" max="10758" width="20.6640625" style="732" customWidth="1"/>
    <col min="10759" max="10759" width="73.6640625" style="732" customWidth="1"/>
    <col min="10760" max="10761" width="9.33203125" style="732"/>
    <col min="10762" max="10762" width="23.33203125" style="732" customWidth="1"/>
    <col min="10763" max="10765" width="9.33203125" style="732"/>
    <col min="10766" max="10769" width="14.1640625" style="732" customWidth="1"/>
    <col min="10770" max="10770" width="9.33203125" style="732"/>
    <col min="10771" max="10774" width="14.1640625" style="732" customWidth="1"/>
    <col min="10775" max="11007" width="9.33203125" style="732"/>
    <col min="11008" max="11008" width="65.6640625" style="732" customWidth="1"/>
    <col min="11009" max="11009" width="10.6640625" style="732" customWidth="1"/>
    <col min="11010" max="11010" width="20.6640625" style="732" customWidth="1"/>
    <col min="11011" max="11011" width="3.33203125" style="732" customWidth="1"/>
    <col min="11012" max="11012" width="65.6640625" style="732" customWidth="1"/>
    <col min="11013" max="11013" width="10.6640625" style="732" customWidth="1"/>
    <col min="11014" max="11014" width="20.6640625" style="732" customWidth="1"/>
    <col min="11015" max="11015" width="73.6640625" style="732" customWidth="1"/>
    <col min="11016" max="11017" width="9.33203125" style="732"/>
    <col min="11018" max="11018" width="23.33203125" style="732" customWidth="1"/>
    <col min="11019" max="11021" width="9.33203125" style="732"/>
    <col min="11022" max="11025" width="14.1640625" style="732" customWidth="1"/>
    <col min="11026" max="11026" width="9.33203125" style="732"/>
    <col min="11027" max="11030" width="14.1640625" style="732" customWidth="1"/>
    <col min="11031" max="11263" width="9.33203125" style="732"/>
    <col min="11264" max="11264" width="65.6640625" style="732" customWidth="1"/>
    <col min="11265" max="11265" width="10.6640625" style="732" customWidth="1"/>
    <col min="11266" max="11266" width="20.6640625" style="732" customWidth="1"/>
    <col min="11267" max="11267" width="3.33203125" style="732" customWidth="1"/>
    <col min="11268" max="11268" width="65.6640625" style="732" customWidth="1"/>
    <col min="11269" max="11269" width="10.6640625" style="732" customWidth="1"/>
    <col min="11270" max="11270" width="20.6640625" style="732" customWidth="1"/>
    <col min="11271" max="11271" width="73.6640625" style="732" customWidth="1"/>
    <col min="11272" max="11273" width="9.33203125" style="732"/>
    <col min="11274" max="11274" width="23.33203125" style="732" customWidth="1"/>
    <col min="11275" max="11277" width="9.33203125" style="732"/>
    <col min="11278" max="11281" width="14.1640625" style="732" customWidth="1"/>
    <col min="11282" max="11282" width="9.33203125" style="732"/>
    <col min="11283" max="11286" width="14.1640625" style="732" customWidth="1"/>
    <col min="11287" max="11519" width="9.33203125" style="732"/>
    <col min="11520" max="11520" width="65.6640625" style="732" customWidth="1"/>
    <col min="11521" max="11521" width="10.6640625" style="732" customWidth="1"/>
    <col min="11522" max="11522" width="20.6640625" style="732" customWidth="1"/>
    <col min="11523" max="11523" width="3.33203125" style="732" customWidth="1"/>
    <col min="11524" max="11524" width="65.6640625" style="732" customWidth="1"/>
    <col min="11525" max="11525" width="10.6640625" style="732" customWidth="1"/>
    <col min="11526" max="11526" width="20.6640625" style="732" customWidth="1"/>
    <col min="11527" max="11527" width="73.6640625" style="732" customWidth="1"/>
    <col min="11528" max="11529" width="9.33203125" style="732"/>
    <col min="11530" max="11530" width="23.33203125" style="732" customWidth="1"/>
    <col min="11531" max="11533" width="9.33203125" style="732"/>
    <col min="11534" max="11537" width="14.1640625" style="732" customWidth="1"/>
    <col min="11538" max="11538" width="9.33203125" style="732"/>
    <col min="11539" max="11542" width="14.1640625" style="732" customWidth="1"/>
    <col min="11543" max="11775" width="9.33203125" style="732"/>
    <col min="11776" max="11776" width="65.6640625" style="732" customWidth="1"/>
    <col min="11777" max="11777" width="10.6640625" style="732" customWidth="1"/>
    <col min="11778" max="11778" width="20.6640625" style="732" customWidth="1"/>
    <col min="11779" max="11779" width="3.33203125" style="732" customWidth="1"/>
    <col min="11780" max="11780" width="65.6640625" style="732" customWidth="1"/>
    <col min="11781" max="11781" width="10.6640625" style="732" customWidth="1"/>
    <col min="11782" max="11782" width="20.6640625" style="732" customWidth="1"/>
    <col min="11783" max="11783" width="73.6640625" style="732" customWidth="1"/>
    <col min="11784" max="11785" width="9.33203125" style="732"/>
    <col min="11786" max="11786" width="23.33203125" style="732" customWidth="1"/>
    <col min="11787" max="11789" width="9.33203125" style="732"/>
    <col min="11790" max="11793" width="14.1640625" style="732" customWidth="1"/>
    <col min="11794" max="11794" width="9.33203125" style="732"/>
    <col min="11795" max="11798" width="14.1640625" style="732" customWidth="1"/>
    <col min="11799" max="12031" width="9.33203125" style="732"/>
    <col min="12032" max="12032" width="65.6640625" style="732" customWidth="1"/>
    <col min="12033" max="12033" width="10.6640625" style="732" customWidth="1"/>
    <col min="12034" max="12034" width="20.6640625" style="732" customWidth="1"/>
    <col min="12035" max="12035" width="3.33203125" style="732" customWidth="1"/>
    <col min="12036" max="12036" width="65.6640625" style="732" customWidth="1"/>
    <col min="12037" max="12037" width="10.6640625" style="732" customWidth="1"/>
    <col min="12038" max="12038" width="20.6640625" style="732" customWidth="1"/>
    <col min="12039" max="12039" width="73.6640625" style="732" customWidth="1"/>
    <col min="12040" max="12041" width="9.33203125" style="732"/>
    <col min="12042" max="12042" width="23.33203125" style="732" customWidth="1"/>
    <col min="12043" max="12045" width="9.33203125" style="732"/>
    <col min="12046" max="12049" width="14.1640625" style="732" customWidth="1"/>
    <col min="12050" max="12050" width="9.33203125" style="732"/>
    <col min="12051" max="12054" width="14.1640625" style="732" customWidth="1"/>
    <col min="12055" max="12287" width="9.33203125" style="732"/>
    <col min="12288" max="12288" width="65.6640625" style="732" customWidth="1"/>
    <col min="12289" max="12289" width="10.6640625" style="732" customWidth="1"/>
    <col min="12290" max="12290" width="20.6640625" style="732" customWidth="1"/>
    <col min="12291" max="12291" width="3.33203125" style="732" customWidth="1"/>
    <col min="12292" max="12292" width="65.6640625" style="732" customWidth="1"/>
    <col min="12293" max="12293" width="10.6640625" style="732" customWidth="1"/>
    <col min="12294" max="12294" width="20.6640625" style="732" customWidth="1"/>
    <col min="12295" max="12295" width="73.6640625" style="732" customWidth="1"/>
    <col min="12296" max="12297" width="9.33203125" style="732"/>
    <col min="12298" max="12298" width="23.33203125" style="732" customWidth="1"/>
    <col min="12299" max="12301" width="9.33203125" style="732"/>
    <col min="12302" max="12305" width="14.1640625" style="732" customWidth="1"/>
    <col min="12306" max="12306" width="9.33203125" style="732"/>
    <col min="12307" max="12310" width="14.1640625" style="732" customWidth="1"/>
    <col min="12311" max="12543" width="9.33203125" style="732"/>
    <col min="12544" max="12544" width="65.6640625" style="732" customWidth="1"/>
    <col min="12545" max="12545" width="10.6640625" style="732" customWidth="1"/>
    <col min="12546" max="12546" width="20.6640625" style="732" customWidth="1"/>
    <col min="12547" max="12547" width="3.33203125" style="732" customWidth="1"/>
    <col min="12548" max="12548" width="65.6640625" style="732" customWidth="1"/>
    <col min="12549" max="12549" width="10.6640625" style="732" customWidth="1"/>
    <col min="12550" max="12550" width="20.6640625" style="732" customWidth="1"/>
    <col min="12551" max="12551" width="73.6640625" style="732" customWidth="1"/>
    <col min="12552" max="12553" width="9.33203125" style="732"/>
    <col min="12554" max="12554" width="23.33203125" style="732" customWidth="1"/>
    <col min="12555" max="12557" width="9.33203125" style="732"/>
    <col min="12558" max="12561" width="14.1640625" style="732" customWidth="1"/>
    <col min="12562" max="12562" width="9.33203125" style="732"/>
    <col min="12563" max="12566" width="14.1640625" style="732" customWidth="1"/>
    <col min="12567" max="12799" width="9.33203125" style="732"/>
    <col min="12800" max="12800" width="65.6640625" style="732" customWidth="1"/>
    <col min="12801" max="12801" width="10.6640625" style="732" customWidth="1"/>
    <col min="12802" max="12802" width="20.6640625" style="732" customWidth="1"/>
    <col min="12803" max="12803" width="3.33203125" style="732" customWidth="1"/>
    <col min="12804" max="12804" width="65.6640625" style="732" customWidth="1"/>
    <col min="12805" max="12805" width="10.6640625" style="732" customWidth="1"/>
    <col min="12806" max="12806" width="20.6640625" style="732" customWidth="1"/>
    <col min="12807" max="12807" width="73.6640625" style="732" customWidth="1"/>
    <col min="12808" max="12809" width="9.33203125" style="732"/>
    <col min="12810" max="12810" width="23.33203125" style="732" customWidth="1"/>
    <col min="12811" max="12813" width="9.33203125" style="732"/>
    <col min="12814" max="12817" width="14.1640625" style="732" customWidth="1"/>
    <col min="12818" max="12818" width="9.33203125" style="732"/>
    <col min="12819" max="12822" width="14.1640625" style="732" customWidth="1"/>
    <col min="12823" max="13055" width="9.33203125" style="732"/>
    <col min="13056" max="13056" width="65.6640625" style="732" customWidth="1"/>
    <col min="13057" max="13057" width="10.6640625" style="732" customWidth="1"/>
    <col min="13058" max="13058" width="20.6640625" style="732" customWidth="1"/>
    <col min="13059" max="13059" width="3.33203125" style="732" customWidth="1"/>
    <col min="13060" max="13060" width="65.6640625" style="732" customWidth="1"/>
    <col min="13061" max="13061" width="10.6640625" style="732" customWidth="1"/>
    <col min="13062" max="13062" width="20.6640625" style="732" customWidth="1"/>
    <col min="13063" max="13063" width="73.6640625" style="732" customWidth="1"/>
    <col min="13064" max="13065" width="9.33203125" style="732"/>
    <col min="13066" max="13066" width="23.33203125" style="732" customWidth="1"/>
    <col min="13067" max="13069" width="9.33203125" style="732"/>
    <col min="13070" max="13073" width="14.1640625" style="732" customWidth="1"/>
    <col min="13074" max="13074" width="9.33203125" style="732"/>
    <col min="13075" max="13078" width="14.1640625" style="732" customWidth="1"/>
    <col min="13079" max="13311" width="9.33203125" style="732"/>
    <col min="13312" max="13312" width="65.6640625" style="732" customWidth="1"/>
    <col min="13313" max="13313" width="10.6640625" style="732" customWidth="1"/>
    <col min="13314" max="13314" width="20.6640625" style="732" customWidth="1"/>
    <col min="13315" max="13315" width="3.33203125" style="732" customWidth="1"/>
    <col min="13316" max="13316" width="65.6640625" style="732" customWidth="1"/>
    <col min="13317" max="13317" width="10.6640625" style="732" customWidth="1"/>
    <col min="13318" max="13318" width="20.6640625" style="732" customWidth="1"/>
    <col min="13319" max="13319" width="73.6640625" style="732" customWidth="1"/>
    <col min="13320" max="13321" width="9.33203125" style="732"/>
    <col min="13322" max="13322" width="23.33203125" style="732" customWidth="1"/>
    <col min="13323" max="13325" width="9.33203125" style="732"/>
    <col min="13326" max="13329" width="14.1640625" style="732" customWidth="1"/>
    <col min="13330" max="13330" width="9.33203125" style="732"/>
    <col min="13331" max="13334" width="14.1640625" style="732" customWidth="1"/>
    <col min="13335" max="13567" width="9.33203125" style="732"/>
    <col min="13568" max="13568" width="65.6640625" style="732" customWidth="1"/>
    <col min="13569" max="13569" width="10.6640625" style="732" customWidth="1"/>
    <col min="13570" max="13570" width="20.6640625" style="732" customWidth="1"/>
    <col min="13571" max="13571" width="3.33203125" style="732" customWidth="1"/>
    <col min="13572" max="13572" width="65.6640625" style="732" customWidth="1"/>
    <col min="13573" max="13573" width="10.6640625" style="732" customWidth="1"/>
    <col min="13574" max="13574" width="20.6640625" style="732" customWidth="1"/>
    <col min="13575" max="13575" width="73.6640625" style="732" customWidth="1"/>
    <col min="13576" max="13577" width="9.33203125" style="732"/>
    <col min="13578" max="13578" width="23.33203125" style="732" customWidth="1"/>
    <col min="13579" max="13581" width="9.33203125" style="732"/>
    <col min="13582" max="13585" width="14.1640625" style="732" customWidth="1"/>
    <col min="13586" max="13586" width="9.33203125" style="732"/>
    <col min="13587" max="13590" width="14.1640625" style="732" customWidth="1"/>
    <col min="13591" max="13823" width="9.33203125" style="732"/>
    <col min="13824" max="13824" width="65.6640625" style="732" customWidth="1"/>
    <col min="13825" max="13825" width="10.6640625" style="732" customWidth="1"/>
    <col min="13826" max="13826" width="20.6640625" style="732" customWidth="1"/>
    <col min="13827" max="13827" width="3.33203125" style="732" customWidth="1"/>
    <col min="13828" max="13828" width="65.6640625" style="732" customWidth="1"/>
    <col min="13829" max="13829" width="10.6640625" style="732" customWidth="1"/>
    <col min="13830" max="13830" width="20.6640625" style="732" customWidth="1"/>
    <col min="13831" max="13831" width="73.6640625" style="732" customWidth="1"/>
    <col min="13832" max="13833" width="9.33203125" style="732"/>
    <col min="13834" max="13834" width="23.33203125" style="732" customWidth="1"/>
    <col min="13835" max="13837" width="9.33203125" style="732"/>
    <col min="13838" max="13841" width="14.1640625" style="732" customWidth="1"/>
    <col min="13842" max="13842" width="9.33203125" style="732"/>
    <col min="13843" max="13846" width="14.1640625" style="732" customWidth="1"/>
    <col min="13847" max="14079" width="9.33203125" style="732"/>
    <col min="14080" max="14080" width="65.6640625" style="732" customWidth="1"/>
    <col min="14081" max="14081" width="10.6640625" style="732" customWidth="1"/>
    <col min="14082" max="14082" width="20.6640625" style="732" customWidth="1"/>
    <col min="14083" max="14083" width="3.33203125" style="732" customWidth="1"/>
    <col min="14084" max="14084" width="65.6640625" style="732" customWidth="1"/>
    <col min="14085" max="14085" width="10.6640625" style="732" customWidth="1"/>
    <col min="14086" max="14086" width="20.6640625" style="732" customWidth="1"/>
    <col min="14087" max="14087" width="73.6640625" style="732" customWidth="1"/>
    <col min="14088" max="14089" width="9.33203125" style="732"/>
    <col min="14090" max="14090" width="23.33203125" style="732" customWidth="1"/>
    <col min="14091" max="14093" width="9.33203125" style="732"/>
    <col min="14094" max="14097" width="14.1640625" style="732" customWidth="1"/>
    <col min="14098" max="14098" width="9.33203125" style="732"/>
    <col min="14099" max="14102" width="14.1640625" style="732" customWidth="1"/>
    <col min="14103" max="14335" width="9.33203125" style="732"/>
    <col min="14336" max="14336" width="65.6640625" style="732" customWidth="1"/>
    <col min="14337" max="14337" width="10.6640625" style="732" customWidth="1"/>
    <col min="14338" max="14338" width="20.6640625" style="732" customWidth="1"/>
    <col min="14339" max="14339" width="3.33203125" style="732" customWidth="1"/>
    <col min="14340" max="14340" width="65.6640625" style="732" customWidth="1"/>
    <col min="14341" max="14341" width="10.6640625" style="732" customWidth="1"/>
    <col min="14342" max="14342" width="20.6640625" style="732" customWidth="1"/>
    <col min="14343" max="14343" width="73.6640625" style="732" customWidth="1"/>
    <col min="14344" max="14345" width="9.33203125" style="732"/>
    <col min="14346" max="14346" width="23.33203125" style="732" customWidth="1"/>
    <col min="14347" max="14349" width="9.33203125" style="732"/>
    <col min="14350" max="14353" width="14.1640625" style="732" customWidth="1"/>
    <col min="14354" max="14354" width="9.33203125" style="732"/>
    <col min="14355" max="14358" width="14.1640625" style="732" customWidth="1"/>
    <col min="14359" max="14591" width="9.33203125" style="732"/>
    <col min="14592" max="14592" width="65.6640625" style="732" customWidth="1"/>
    <col min="14593" max="14593" width="10.6640625" style="732" customWidth="1"/>
    <col min="14594" max="14594" width="20.6640625" style="732" customWidth="1"/>
    <col min="14595" max="14595" width="3.33203125" style="732" customWidth="1"/>
    <col min="14596" max="14596" width="65.6640625" style="732" customWidth="1"/>
    <col min="14597" max="14597" width="10.6640625" style="732" customWidth="1"/>
    <col min="14598" max="14598" width="20.6640625" style="732" customWidth="1"/>
    <col min="14599" max="14599" width="73.6640625" style="732" customWidth="1"/>
    <col min="14600" max="14601" width="9.33203125" style="732"/>
    <col min="14602" max="14602" width="23.33203125" style="732" customWidth="1"/>
    <col min="14603" max="14605" width="9.33203125" style="732"/>
    <col min="14606" max="14609" width="14.1640625" style="732" customWidth="1"/>
    <col min="14610" max="14610" width="9.33203125" style="732"/>
    <col min="14611" max="14614" width="14.1640625" style="732" customWidth="1"/>
    <col min="14615" max="14847" width="9.33203125" style="732"/>
    <col min="14848" max="14848" width="65.6640625" style="732" customWidth="1"/>
    <col min="14849" max="14849" width="10.6640625" style="732" customWidth="1"/>
    <col min="14850" max="14850" width="20.6640625" style="732" customWidth="1"/>
    <col min="14851" max="14851" width="3.33203125" style="732" customWidth="1"/>
    <col min="14852" max="14852" width="65.6640625" style="732" customWidth="1"/>
    <col min="14853" max="14853" width="10.6640625" style="732" customWidth="1"/>
    <col min="14854" max="14854" width="20.6640625" style="732" customWidth="1"/>
    <col min="14855" max="14855" width="73.6640625" style="732" customWidth="1"/>
    <col min="14856" max="14857" width="9.33203125" style="732"/>
    <col min="14858" max="14858" width="23.33203125" style="732" customWidth="1"/>
    <col min="14859" max="14861" width="9.33203125" style="732"/>
    <col min="14862" max="14865" width="14.1640625" style="732" customWidth="1"/>
    <col min="14866" max="14866" width="9.33203125" style="732"/>
    <col min="14867" max="14870" width="14.1640625" style="732" customWidth="1"/>
    <col min="14871" max="15103" width="9.33203125" style="732"/>
    <col min="15104" max="15104" width="65.6640625" style="732" customWidth="1"/>
    <col min="15105" max="15105" width="10.6640625" style="732" customWidth="1"/>
    <col min="15106" max="15106" width="20.6640625" style="732" customWidth="1"/>
    <col min="15107" max="15107" width="3.33203125" style="732" customWidth="1"/>
    <col min="15108" max="15108" width="65.6640625" style="732" customWidth="1"/>
    <col min="15109" max="15109" width="10.6640625" style="732" customWidth="1"/>
    <col min="15110" max="15110" width="20.6640625" style="732" customWidth="1"/>
    <col min="15111" max="15111" width="73.6640625" style="732" customWidth="1"/>
    <col min="15112" max="15113" width="9.33203125" style="732"/>
    <col min="15114" max="15114" width="23.33203125" style="732" customWidth="1"/>
    <col min="15115" max="15117" width="9.33203125" style="732"/>
    <col min="15118" max="15121" width="14.1640625" style="732" customWidth="1"/>
    <col min="15122" max="15122" width="9.33203125" style="732"/>
    <col min="15123" max="15126" width="14.1640625" style="732" customWidth="1"/>
    <col min="15127" max="15359" width="9.33203125" style="732"/>
    <col min="15360" max="15360" width="65.6640625" style="732" customWidth="1"/>
    <col min="15361" max="15361" width="10.6640625" style="732" customWidth="1"/>
    <col min="15362" max="15362" width="20.6640625" style="732" customWidth="1"/>
    <col min="15363" max="15363" width="3.33203125" style="732" customWidth="1"/>
    <col min="15364" max="15364" width="65.6640625" style="732" customWidth="1"/>
    <col min="15365" max="15365" width="10.6640625" style="732" customWidth="1"/>
    <col min="15366" max="15366" width="20.6640625" style="732" customWidth="1"/>
    <col min="15367" max="15367" width="73.6640625" style="732" customWidth="1"/>
    <col min="15368" max="15369" width="9.33203125" style="732"/>
    <col min="15370" max="15370" width="23.33203125" style="732" customWidth="1"/>
    <col min="15371" max="15373" width="9.33203125" style="732"/>
    <col min="15374" max="15377" width="14.1640625" style="732" customWidth="1"/>
    <col min="15378" max="15378" width="9.33203125" style="732"/>
    <col min="15379" max="15382" width="14.1640625" style="732" customWidth="1"/>
    <col min="15383" max="15615" width="9.33203125" style="732"/>
    <col min="15616" max="15616" width="65.6640625" style="732" customWidth="1"/>
    <col min="15617" max="15617" width="10.6640625" style="732" customWidth="1"/>
    <col min="15618" max="15618" width="20.6640625" style="732" customWidth="1"/>
    <col min="15619" max="15619" width="3.33203125" style="732" customWidth="1"/>
    <col min="15620" max="15620" width="65.6640625" style="732" customWidth="1"/>
    <col min="15621" max="15621" width="10.6640625" style="732" customWidth="1"/>
    <col min="15622" max="15622" width="20.6640625" style="732" customWidth="1"/>
    <col min="15623" max="15623" width="73.6640625" style="732" customWidth="1"/>
    <col min="15624" max="15625" width="9.33203125" style="732"/>
    <col min="15626" max="15626" width="23.33203125" style="732" customWidth="1"/>
    <col min="15627" max="15629" width="9.33203125" style="732"/>
    <col min="15630" max="15633" width="14.1640625" style="732" customWidth="1"/>
    <col min="15634" max="15634" width="9.33203125" style="732"/>
    <col min="15635" max="15638" width="14.1640625" style="732" customWidth="1"/>
    <col min="15639" max="15871" width="9.33203125" style="732"/>
    <col min="15872" max="15872" width="65.6640625" style="732" customWidth="1"/>
    <col min="15873" max="15873" width="10.6640625" style="732" customWidth="1"/>
    <col min="15874" max="15874" width="20.6640625" style="732" customWidth="1"/>
    <col min="15875" max="15875" width="3.33203125" style="732" customWidth="1"/>
    <col min="15876" max="15876" width="65.6640625" style="732" customWidth="1"/>
    <col min="15877" max="15877" width="10.6640625" style="732" customWidth="1"/>
    <col min="15878" max="15878" width="20.6640625" style="732" customWidth="1"/>
    <col min="15879" max="15879" width="73.6640625" style="732" customWidth="1"/>
    <col min="15880" max="15881" width="9.33203125" style="732"/>
    <col min="15882" max="15882" width="23.33203125" style="732" customWidth="1"/>
    <col min="15883" max="15885" width="9.33203125" style="732"/>
    <col min="15886" max="15889" width="14.1640625" style="732" customWidth="1"/>
    <col min="15890" max="15890" width="9.33203125" style="732"/>
    <col min="15891" max="15894" width="14.1640625" style="732" customWidth="1"/>
    <col min="15895" max="16127" width="9.33203125" style="732"/>
    <col min="16128" max="16128" width="65.6640625" style="732" customWidth="1"/>
    <col min="16129" max="16129" width="10.6640625" style="732" customWidth="1"/>
    <col min="16130" max="16130" width="20.6640625" style="732" customWidth="1"/>
    <col min="16131" max="16131" width="3.33203125" style="732" customWidth="1"/>
    <col min="16132" max="16132" width="65.6640625" style="732" customWidth="1"/>
    <col min="16133" max="16133" width="10.6640625" style="732" customWidth="1"/>
    <col min="16134" max="16134" width="20.6640625" style="732" customWidth="1"/>
    <col min="16135" max="16135" width="73.6640625" style="732" customWidth="1"/>
    <col min="16136" max="16137" width="9.33203125" style="732"/>
    <col min="16138" max="16138" width="23.33203125" style="732" customWidth="1"/>
    <col min="16139" max="16141" width="9.33203125" style="732"/>
    <col min="16142" max="16145" width="14.1640625" style="732" customWidth="1"/>
    <col min="16146" max="16146" width="9.33203125" style="732"/>
    <col min="16147" max="16150" width="14.1640625" style="732" customWidth="1"/>
    <col min="16151" max="16384" width="9.33203125" style="732"/>
  </cols>
  <sheetData>
    <row r="1" spans="1:23" ht="23.25" x14ac:dyDescent="0.2">
      <c r="A1" s="807" t="str">
        <f>'t1'!$A$1</f>
        <v>REGIONI ED AUTONOMIE LOCALI - anno 2025</v>
      </c>
      <c r="B1" s="807"/>
      <c r="C1" s="807"/>
      <c r="D1" s="807"/>
      <c r="E1" s="807"/>
      <c r="F1" s="807"/>
      <c r="G1" s="807"/>
      <c r="H1" s="806" t="s">
        <v>261</v>
      </c>
      <c r="O1" s="732"/>
      <c r="P1" s="732"/>
      <c r="Q1" s="805">
        <v>52</v>
      </c>
      <c r="R1" s="805" t="s">
        <v>501</v>
      </c>
      <c r="T1" s="751"/>
      <c r="U1" s="751"/>
    </row>
    <row r="2" spans="1:23" ht="15.6" customHeight="1" x14ac:dyDescent="0.2">
      <c r="N2"/>
      <c r="Q2" s="805">
        <v>95</v>
      </c>
      <c r="R2" s="805" t="s">
        <v>426</v>
      </c>
    </row>
    <row r="3" spans="1:23" ht="44.85" customHeight="1" x14ac:dyDescent="0.2">
      <c r="A3" s="804"/>
      <c r="B3" s="803"/>
      <c r="C3" s="803"/>
      <c r="D3" s="803"/>
      <c r="E3" s="803"/>
      <c r="F3" s="803"/>
      <c r="G3" s="803"/>
      <c r="H3" s="908"/>
      <c r="N3"/>
      <c r="O3" s="751"/>
      <c r="P3" s="751"/>
      <c r="Q3" s="805">
        <v>78</v>
      </c>
      <c r="R3" s="805" t="s">
        <v>426</v>
      </c>
      <c r="T3" s="751"/>
      <c r="U3" s="751"/>
    </row>
    <row r="4" spans="1:23" ht="15.6" customHeight="1" thickBot="1" x14ac:dyDescent="0.25">
      <c r="N4"/>
    </row>
    <row r="5" spans="1:23" ht="25.5" customHeight="1" thickBot="1" x14ac:dyDescent="0.25">
      <c r="A5" s="801" t="s">
        <v>425</v>
      </c>
      <c r="B5" s="802"/>
      <c r="C5" s="799"/>
      <c r="D5" s="740"/>
      <c r="E5" s="801" t="s">
        <v>684</v>
      </c>
      <c r="F5" s="800"/>
      <c r="G5" s="799"/>
      <c r="H5" s="776" t="s">
        <v>423</v>
      </c>
      <c r="O5" s="798"/>
      <c r="P5" s="798"/>
      <c r="T5" s="798"/>
      <c r="U5" s="798"/>
    </row>
    <row r="6" spans="1:23" ht="17.100000000000001" customHeight="1" x14ac:dyDescent="0.2">
      <c r="A6" s="795" t="s">
        <v>371</v>
      </c>
      <c r="B6" s="797" t="s">
        <v>422</v>
      </c>
      <c r="C6" s="796" t="s">
        <v>421</v>
      </c>
      <c r="D6" s="846"/>
      <c r="E6" s="795" t="s">
        <v>371</v>
      </c>
      <c r="F6" s="794" t="s">
        <v>422</v>
      </c>
      <c r="G6" s="793" t="s">
        <v>421</v>
      </c>
      <c r="H6" s="773" t="str">
        <f>IF(AND(SUMIF($S:$S,"SQ9",$R:$R)=0,ISBLANK('[1]SICI(3)'!F13),ISBLANK('[1]SICI(3)'!F17)),"OK",IF(AND(ABS(SUMIF($S:$S,"SQ9",$R:$R))&gt;0,ISBLANK('[1]SICI(3)'!F13),ISBLANK('[1]SICI(3)'!F17)),"Attenzione: inserire le voci di costituzione del fondo unicamente in presenza di certificazione dello stesso (cfr. SICI GEN353 o GEN355) !",IF(AND(SUMIF($S:$S,"SQ9",$R:$R)=0,SUM('[1]SICI(3)'!F13,'[1]SICI(3)'!F17)&gt;0),"Attenzione: in presenza di date di certificazione del fondo (cfr. SICI GEN353 o GEN355) è necessario compilare il lato costituzione di T15 !","OK")))</f>
        <v>Attenzione: inserire le voci di costituzione del fondo unicamente in presenza di certificazione dello stesso (cfr. SICI GEN353 o GEN355) !</v>
      </c>
      <c r="J6" s="907"/>
    </row>
    <row r="7" spans="1:23" ht="17.100000000000001" customHeight="1" x14ac:dyDescent="0.25">
      <c r="A7" s="873" t="s">
        <v>683</v>
      </c>
      <c r="B7" s="790"/>
      <c r="C7" s="906"/>
      <c r="D7" s="740"/>
      <c r="E7" s="873" t="s">
        <v>683</v>
      </c>
      <c r="F7" s="790"/>
      <c r="G7" s="789"/>
      <c r="H7" s="752"/>
      <c r="O7" s="786" t="s">
        <v>418</v>
      </c>
      <c r="P7" s="845"/>
      <c r="Q7" s="844"/>
      <c r="R7" s="844"/>
      <c r="T7" s="786" t="s">
        <v>417</v>
      </c>
      <c r="U7" s="845"/>
      <c r="V7" s="844"/>
      <c r="W7" s="844"/>
    </row>
    <row r="8" spans="1:23" ht="17.100000000000001" customHeight="1" x14ac:dyDescent="0.2">
      <c r="A8" s="783" t="s">
        <v>499</v>
      </c>
      <c r="B8" s="782"/>
      <c r="C8" s="905"/>
      <c r="D8" s="740"/>
      <c r="E8" s="783" t="s">
        <v>415</v>
      </c>
      <c r="F8" s="782"/>
      <c r="G8" s="781"/>
      <c r="H8" s="752"/>
      <c r="O8" s="778" t="s">
        <v>413</v>
      </c>
      <c r="P8" s="778" t="s">
        <v>412</v>
      </c>
      <c r="Q8" s="778" t="s">
        <v>411</v>
      </c>
      <c r="R8" s="778" t="s">
        <v>410</v>
      </c>
      <c r="T8" s="778" t="s">
        <v>413</v>
      </c>
      <c r="U8" s="778" t="s">
        <v>412</v>
      </c>
      <c r="V8" s="778" t="s">
        <v>411</v>
      </c>
      <c r="W8" s="778" t="s">
        <v>410</v>
      </c>
    </row>
    <row r="9" spans="1:23" ht="17.100000000000001" customHeight="1" x14ac:dyDescent="0.2">
      <c r="A9" s="759" t="s">
        <v>682</v>
      </c>
      <c r="B9" s="769" t="s">
        <v>681</v>
      </c>
      <c r="C9" s="777">
        <v>356075</v>
      </c>
      <c r="D9" s="740"/>
      <c r="E9" s="841" t="s">
        <v>680</v>
      </c>
      <c r="F9" s="904" t="s">
        <v>679</v>
      </c>
      <c r="G9" s="777">
        <v>367244</v>
      </c>
      <c r="H9" s="752"/>
      <c r="O9" s="751">
        <v>52</v>
      </c>
      <c r="P9" s="751">
        <v>7</v>
      </c>
      <c r="Q9" s="751" t="str">
        <f>B9</f>
        <v>F00B</v>
      </c>
      <c r="R9" s="857">
        <f>ROUND(C9,0)</f>
        <v>356075</v>
      </c>
      <c r="S9" s="751" t="str">
        <f>VLOOKUP(O9,Q:R,2,FALSE)</f>
        <v>SQ9</v>
      </c>
      <c r="T9" s="751">
        <v>52</v>
      </c>
      <c r="U9" s="751">
        <v>61</v>
      </c>
      <c r="V9" s="869" t="str">
        <f>F9</f>
        <v>U20S</v>
      </c>
      <c r="W9" s="857">
        <f>ROUND(G9,0)</f>
        <v>367244</v>
      </c>
    </row>
    <row r="10" spans="1:23" ht="17.100000000000001" customHeight="1" x14ac:dyDescent="0.2">
      <c r="A10" s="759" t="s">
        <v>678</v>
      </c>
      <c r="B10" s="769" t="s">
        <v>677</v>
      </c>
      <c r="C10" s="777"/>
      <c r="D10" s="740"/>
      <c r="E10" s="841" t="s">
        <v>676</v>
      </c>
      <c r="F10" s="904" t="s">
        <v>675</v>
      </c>
      <c r="G10" s="777">
        <v>20868</v>
      </c>
      <c r="H10" s="752"/>
      <c r="O10" s="751">
        <v>52</v>
      </c>
      <c r="P10" s="751">
        <v>7</v>
      </c>
      <c r="Q10" s="751" t="str">
        <f>B10</f>
        <v>F33X</v>
      </c>
      <c r="R10" s="857">
        <f>ROUND(C10,0)</f>
        <v>0</v>
      </c>
      <c r="S10" s="751" t="str">
        <f>VLOOKUP(O10,Q:R,2,FALSE)</f>
        <v>SQ9</v>
      </c>
      <c r="T10" s="751">
        <v>52</v>
      </c>
      <c r="U10" s="751">
        <v>61</v>
      </c>
      <c r="V10" s="869" t="str">
        <f>F10</f>
        <v>U02P</v>
      </c>
      <c r="W10" s="857">
        <f>ROUND(G10,0)</f>
        <v>20868</v>
      </c>
    </row>
    <row r="11" spans="1:23" ht="17.100000000000001" customHeight="1" thickBot="1" x14ac:dyDescent="0.25">
      <c r="A11" s="759" t="s">
        <v>674</v>
      </c>
      <c r="B11" s="769" t="s">
        <v>673</v>
      </c>
      <c r="C11" s="777">
        <v>9485</v>
      </c>
      <c r="D11" s="740"/>
      <c r="E11" s="759" t="s">
        <v>672</v>
      </c>
      <c r="F11" s="769" t="s">
        <v>671</v>
      </c>
      <c r="G11" s="777">
        <v>40663</v>
      </c>
      <c r="H11" s="838"/>
      <c r="O11" s="751">
        <v>52</v>
      </c>
      <c r="P11" s="751">
        <v>7</v>
      </c>
      <c r="Q11" s="751" t="str">
        <f>B11</f>
        <v>F10Y</v>
      </c>
      <c r="R11" s="857">
        <f>ROUND(C11,0)</f>
        <v>9485</v>
      </c>
      <c r="S11" s="751" t="str">
        <f>VLOOKUP(O11,Q:R,2,FALSE)</f>
        <v>SQ9</v>
      </c>
      <c r="T11" s="751">
        <v>52</v>
      </c>
      <c r="U11" s="751">
        <v>61</v>
      </c>
      <c r="V11" s="869" t="str">
        <f>F11</f>
        <v>U00D</v>
      </c>
      <c r="W11" s="857">
        <f>ROUND(G11,0)</f>
        <v>40663</v>
      </c>
    </row>
    <row r="12" spans="1:23" ht="17.100000000000001" customHeight="1" x14ac:dyDescent="0.2">
      <c r="A12" s="759" t="s">
        <v>670</v>
      </c>
      <c r="B12" s="769" t="s">
        <v>669</v>
      </c>
      <c r="C12" s="777">
        <v>8366</v>
      </c>
      <c r="D12" s="740"/>
      <c r="E12" s="759" t="s">
        <v>668</v>
      </c>
      <c r="F12" s="769" t="s">
        <v>667</v>
      </c>
      <c r="G12" s="777"/>
      <c r="H12" s="840" t="s">
        <v>666</v>
      </c>
      <c r="O12" s="751">
        <v>52</v>
      </c>
      <c r="P12" s="751">
        <v>7</v>
      </c>
      <c r="Q12" s="751" t="str">
        <f>B12</f>
        <v>F20K</v>
      </c>
      <c r="R12" s="857">
        <f>ROUND(C12,0)</f>
        <v>8366</v>
      </c>
      <c r="S12" s="751" t="str">
        <f>VLOOKUP(O12,Q:R,2,FALSE)</f>
        <v>SQ9</v>
      </c>
      <c r="T12" s="751">
        <v>52</v>
      </c>
      <c r="U12" s="751">
        <v>61</v>
      </c>
      <c r="V12" s="869" t="str">
        <f>F12</f>
        <v>U00E</v>
      </c>
      <c r="W12" s="857">
        <f>ROUND(G12,0)</f>
        <v>0</v>
      </c>
    </row>
    <row r="13" spans="1:23" ht="17.100000000000001" customHeight="1" thickBot="1" x14ac:dyDescent="0.25">
      <c r="A13" s="759" t="s">
        <v>665</v>
      </c>
      <c r="B13" s="775" t="s">
        <v>664</v>
      </c>
      <c r="C13" s="777">
        <v>12619</v>
      </c>
      <c r="D13" s="740"/>
      <c r="E13" s="759" t="s">
        <v>663</v>
      </c>
      <c r="F13" s="769" t="s">
        <v>662</v>
      </c>
      <c r="G13" s="777"/>
      <c r="H13" s="838"/>
      <c r="O13" s="751">
        <v>52</v>
      </c>
      <c r="P13" s="751">
        <v>7</v>
      </c>
      <c r="Q13" s="751" t="str">
        <f>B13</f>
        <v>F00Z</v>
      </c>
      <c r="R13" s="857">
        <f>ROUND(C13,0)</f>
        <v>12619</v>
      </c>
      <c r="S13" s="751" t="str">
        <f>VLOOKUP(O13,Q:R,2,FALSE)</f>
        <v>SQ9</v>
      </c>
      <c r="T13" s="751">
        <v>52</v>
      </c>
      <c r="U13" s="751">
        <v>61</v>
      </c>
      <c r="V13" s="869" t="str">
        <f>F13</f>
        <v>U00F</v>
      </c>
      <c r="W13" s="857">
        <f>ROUND(G13,0)</f>
        <v>0</v>
      </c>
    </row>
    <row r="14" spans="1:23" ht="17.100000000000001" customHeight="1" x14ac:dyDescent="0.2">
      <c r="A14" s="759" t="s">
        <v>661</v>
      </c>
      <c r="B14" s="775" t="s">
        <v>660</v>
      </c>
      <c r="C14" s="777">
        <v>22559</v>
      </c>
      <c r="D14" s="740"/>
      <c r="E14" s="759" t="s">
        <v>659</v>
      </c>
      <c r="F14" s="769" t="s">
        <v>658</v>
      </c>
      <c r="G14" s="777"/>
      <c r="H14" s="773" t="str">
        <f>IF(LEN(H16&amp;H17&amp;H18&amp;H19&amp;H20&amp;H21&amp;H22&amp;H23&amp;H24&amp;H25)&gt;0,"Attenzione, le seguenti voci creano incongruenza perché magg. del 10% del totale:","OK")</f>
        <v>OK</v>
      </c>
      <c r="O14" s="751">
        <v>52</v>
      </c>
      <c r="P14" s="751">
        <v>7</v>
      </c>
      <c r="Q14" s="751" t="str">
        <f>B14</f>
        <v>F23X</v>
      </c>
      <c r="R14" s="857">
        <f>ROUND(C14,0)</f>
        <v>22559</v>
      </c>
      <c r="S14" s="751" t="str">
        <f>VLOOKUP(O14,Q:R,2,FALSE)</f>
        <v>SQ9</v>
      </c>
      <c r="T14" s="751">
        <v>52</v>
      </c>
      <c r="U14" s="751">
        <v>61</v>
      </c>
      <c r="V14" s="869" t="str">
        <f>F14</f>
        <v>U07T</v>
      </c>
      <c r="W14" s="857">
        <f>ROUND(G14,0)</f>
        <v>0</v>
      </c>
    </row>
    <row r="15" spans="1:23" ht="17.100000000000001" customHeight="1" x14ac:dyDescent="0.2">
      <c r="A15" s="759" t="s">
        <v>657</v>
      </c>
      <c r="B15" s="775" t="s">
        <v>656</v>
      </c>
      <c r="C15" s="777"/>
      <c r="D15" s="740"/>
      <c r="E15" s="759" t="s">
        <v>655</v>
      </c>
      <c r="F15" s="769" t="s">
        <v>654</v>
      </c>
      <c r="G15" s="777">
        <v>272804</v>
      </c>
      <c r="H15" s="760"/>
      <c r="O15" s="751">
        <v>52</v>
      </c>
      <c r="P15" s="751">
        <v>7</v>
      </c>
      <c r="Q15" s="751" t="str">
        <f>B15</f>
        <v>F33W</v>
      </c>
      <c r="R15" s="857">
        <f>ROUND(C15,0)</f>
        <v>0</v>
      </c>
      <c r="S15" s="751" t="str">
        <f>VLOOKUP(O15,Q:R,2,FALSE)</f>
        <v>SQ9</v>
      </c>
      <c r="T15" s="751">
        <v>52</v>
      </c>
      <c r="U15" s="751">
        <v>61</v>
      </c>
      <c r="V15" s="869" t="str">
        <f>F15</f>
        <v>U00G</v>
      </c>
      <c r="W15" s="857">
        <f>ROUND(G15,0)</f>
        <v>272804</v>
      </c>
    </row>
    <row r="16" spans="1:23" ht="17.100000000000001" customHeight="1" x14ac:dyDescent="0.2">
      <c r="A16" s="759" t="s">
        <v>653</v>
      </c>
      <c r="B16" s="769" t="s">
        <v>652</v>
      </c>
      <c r="C16" s="777">
        <v>23733</v>
      </c>
      <c r="D16" s="740"/>
      <c r="E16" s="759" t="s">
        <v>651</v>
      </c>
      <c r="F16" s="769" t="s">
        <v>650</v>
      </c>
      <c r="G16" s="777"/>
      <c r="H16" s="901" t="str">
        <f>IF(C67&lt;&gt;0,IF(R27/ABS(C$67)&gt;0.1,"Fondo - Altre risorse fisse - F00O",""),"")</f>
        <v/>
      </c>
      <c r="O16" s="751">
        <v>52</v>
      </c>
      <c r="P16" s="751">
        <v>7</v>
      </c>
      <c r="Q16" s="751" t="str">
        <f>B16</f>
        <v>F00C</v>
      </c>
      <c r="R16" s="857">
        <f>ROUND(C16,0)</f>
        <v>23733</v>
      </c>
      <c r="S16" s="751" t="str">
        <f>VLOOKUP(O16,Q:R,2,FALSE)</f>
        <v>SQ9</v>
      </c>
      <c r="T16" s="751">
        <v>52</v>
      </c>
      <c r="U16" s="751">
        <v>61</v>
      </c>
      <c r="V16" s="869" t="str">
        <f>F16</f>
        <v>U00H</v>
      </c>
      <c r="W16" s="857">
        <f>ROUND(G16,0)</f>
        <v>0</v>
      </c>
    </row>
    <row r="17" spans="1:23" ht="17.100000000000001" customHeight="1" x14ac:dyDescent="0.2">
      <c r="A17" s="759" t="s">
        <v>649</v>
      </c>
      <c r="B17" s="775" t="s">
        <v>648</v>
      </c>
      <c r="C17" s="777"/>
      <c r="D17" s="740"/>
      <c r="E17" s="759" t="s">
        <v>647</v>
      </c>
      <c r="F17" s="769" t="s">
        <v>646</v>
      </c>
      <c r="G17" s="777">
        <v>1835</v>
      </c>
      <c r="H17" s="903" t="str">
        <f>IF(C67&lt;&gt;0,IF(R53/ABS(C67)&gt;0.1,"Fondo risorse decentrate - Altre risorse variabili - F00O",""),"")</f>
        <v/>
      </c>
      <c r="O17" s="751">
        <v>52</v>
      </c>
      <c r="P17" s="751">
        <v>7</v>
      </c>
      <c r="Q17" s="751" t="str">
        <f>B17</f>
        <v>F70A</v>
      </c>
      <c r="R17" s="857">
        <f>ROUND(C17,0)</f>
        <v>0</v>
      </c>
      <c r="S17" s="751" t="str">
        <f>VLOOKUP(O17,Q:R,2,FALSE)</f>
        <v>SQ9</v>
      </c>
      <c r="T17" s="751">
        <v>52</v>
      </c>
      <c r="U17" s="751">
        <v>61</v>
      </c>
      <c r="V17" s="869" t="str">
        <f>F17</f>
        <v>U00J</v>
      </c>
      <c r="W17" s="857">
        <f>ROUND(G17,0)</f>
        <v>1835</v>
      </c>
    </row>
    <row r="18" spans="1:23" ht="17.100000000000001" customHeight="1" x14ac:dyDescent="0.2">
      <c r="A18" s="759" t="s">
        <v>645</v>
      </c>
      <c r="B18" s="769" t="s">
        <v>644</v>
      </c>
      <c r="C18" s="777"/>
      <c r="D18" s="740"/>
      <c r="E18" s="759" t="s">
        <v>643</v>
      </c>
      <c r="F18" s="769" t="s">
        <v>642</v>
      </c>
      <c r="G18" s="777">
        <v>244</v>
      </c>
      <c r="H18" s="901" t="str">
        <f>IF(C67&lt;&gt;0,IF(R65/ABS(C67)&gt;0.1,"Fondo risorse decentrate - Altre decurtazioni - F01P",""),"")</f>
        <v/>
      </c>
      <c r="O18" s="751">
        <v>52</v>
      </c>
      <c r="P18" s="751">
        <v>7</v>
      </c>
      <c r="Q18" s="751" t="str">
        <f>B18</f>
        <v>F00D</v>
      </c>
      <c r="R18" s="857">
        <f>ROUND(C18,0)</f>
        <v>0</v>
      </c>
      <c r="S18" s="751" t="str">
        <f>VLOOKUP(O18,Q:R,2,FALSE)</f>
        <v>SQ9</v>
      </c>
      <c r="T18" s="751">
        <v>52</v>
      </c>
      <c r="U18" s="751">
        <v>61</v>
      </c>
      <c r="V18" s="869" t="str">
        <f>F18</f>
        <v>U00K</v>
      </c>
      <c r="W18" s="857">
        <f>ROUND(G18,0)</f>
        <v>244</v>
      </c>
    </row>
    <row r="19" spans="1:23" ht="17.100000000000001" customHeight="1" x14ac:dyDescent="0.2">
      <c r="A19" s="759" t="s">
        <v>641</v>
      </c>
      <c r="B19" s="769" t="s">
        <v>640</v>
      </c>
      <c r="C19" s="777"/>
      <c r="D19" s="740"/>
      <c r="E19" s="759" t="s">
        <v>639</v>
      </c>
      <c r="F19" s="769" t="s">
        <v>638</v>
      </c>
      <c r="G19" s="777">
        <v>39855</v>
      </c>
      <c r="H19" s="901" t="str">
        <f>IF(C83&lt;&gt;0,IF(R77/ABS(C83)&gt;0.1,"Incarichi di Elevata Qualificazione - Altre risorse fisse - F00O",""),"")</f>
        <v/>
      </c>
      <c r="O19" s="751">
        <v>52</v>
      </c>
      <c r="P19" s="751">
        <v>7</v>
      </c>
      <c r="Q19" s="751" t="str">
        <f>B19</f>
        <v>F00E</v>
      </c>
      <c r="R19" s="857">
        <f>ROUND(C19,0)</f>
        <v>0</v>
      </c>
      <c r="S19" s="751" t="str">
        <f>VLOOKUP(O19,Q:R,2,FALSE)</f>
        <v>SQ9</v>
      </c>
      <c r="T19" s="751">
        <v>52</v>
      </c>
      <c r="U19" s="751">
        <v>61</v>
      </c>
      <c r="V19" s="869" t="str">
        <f>F19</f>
        <v>U00L</v>
      </c>
      <c r="W19" s="857">
        <f>ROUND(G19,0)</f>
        <v>39855</v>
      </c>
    </row>
    <row r="20" spans="1:23" ht="17.100000000000001" customHeight="1" x14ac:dyDescent="0.2">
      <c r="A20" s="759" t="s">
        <v>637</v>
      </c>
      <c r="B20" s="769" t="s">
        <v>636</v>
      </c>
      <c r="C20" s="777"/>
      <c r="D20" s="740"/>
      <c r="E20" s="759" t="s">
        <v>394</v>
      </c>
      <c r="F20" s="771" t="s">
        <v>393</v>
      </c>
      <c r="G20" s="777"/>
      <c r="H20" s="901" t="str">
        <f>IF(C83&lt;&gt;0,IF(R81/ABS(C83)&gt;0.1,"Incarichi di Elevata Qualificazione - Altre decurtazioni - F01P",""),"")</f>
        <v/>
      </c>
      <c r="O20" s="900">
        <v>52</v>
      </c>
      <c r="P20" s="751">
        <v>7</v>
      </c>
      <c r="Q20" s="751" t="str">
        <f>B20</f>
        <v>F00J</v>
      </c>
      <c r="R20" s="857">
        <f>ROUND(C20,0)</f>
        <v>0</v>
      </c>
      <c r="S20" s="751" t="str">
        <f>VLOOKUP(O20,Q:R,2,FALSE)</f>
        <v>SQ9</v>
      </c>
      <c r="T20" s="751">
        <v>52</v>
      </c>
      <c r="U20" s="751">
        <v>61</v>
      </c>
      <c r="V20" s="869" t="str">
        <f>F20</f>
        <v>U22I</v>
      </c>
      <c r="W20" s="857">
        <f>ROUND(G20,0)</f>
        <v>0</v>
      </c>
    </row>
    <row r="21" spans="1:23" ht="17.100000000000001" customHeight="1" x14ac:dyDescent="0.2">
      <c r="A21" s="759" t="s">
        <v>635</v>
      </c>
      <c r="B21" s="769" t="s">
        <v>634</v>
      </c>
      <c r="C21" s="777"/>
      <c r="D21" s="740"/>
      <c r="E21" s="759" t="s">
        <v>633</v>
      </c>
      <c r="F21" s="769" t="s">
        <v>632</v>
      </c>
      <c r="G21" s="777"/>
      <c r="H21" s="901" t="str">
        <f>IF(C95&lt;&gt;0,IF(R89/ABS(C95)&gt;0.1,"Straordinario - Altre risorse - F00O",""),"")</f>
        <v/>
      </c>
      <c r="O21" s="900">
        <v>52</v>
      </c>
      <c r="P21" s="751">
        <v>7</v>
      </c>
      <c r="Q21" s="751" t="str">
        <f>B21</f>
        <v>F00K</v>
      </c>
      <c r="R21" s="857">
        <f>ROUND(C21,0)</f>
        <v>0</v>
      </c>
      <c r="S21" s="751" t="str">
        <f>VLOOKUP(O21,Q:R,2,FALSE)</f>
        <v>SQ9</v>
      </c>
      <c r="T21" s="751">
        <v>52</v>
      </c>
      <c r="U21" s="751">
        <v>61</v>
      </c>
      <c r="V21" s="869" t="str">
        <f>F21</f>
        <v>U07E</v>
      </c>
      <c r="W21" s="857">
        <f>ROUND(G21,0)</f>
        <v>0</v>
      </c>
    </row>
    <row r="22" spans="1:23" ht="17.100000000000001" customHeight="1" x14ac:dyDescent="0.2">
      <c r="A22" s="759" t="s">
        <v>631</v>
      </c>
      <c r="B22" s="769" t="s">
        <v>630</v>
      </c>
      <c r="C22" s="777"/>
      <c r="D22" s="740"/>
      <c r="E22" s="759" t="s">
        <v>629</v>
      </c>
      <c r="F22" s="769" t="s">
        <v>628</v>
      </c>
      <c r="G22" s="777"/>
      <c r="H22" s="901" t="str">
        <f>IF(C95&lt;&gt;0,IF(R93/ABS(C95)&gt;0.1,"Straordinario - Altre decurtazioni - F01P",""),"")</f>
        <v/>
      </c>
      <c r="O22" s="900">
        <v>52</v>
      </c>
      <c r="P22" s="751">
        <v>7</v>
      </c>
      <c r="Q22" s="751" t="str">
        <f>B22</f>
        <v>F23Y</v>
      </c>
      <c r="R22" s="857">
        <f>ROUND(C22,0)</f>
        <v>0</v>
      </c>
      <c r="S22" s="751" t="str">
        <f>VLOOKUP(O22,Q:R,2,FALSE)</f>
        <v>SQ9</v>
      </c>
      <c r="T22" s="751">
        <v>52</v>
      </c>
      <c r="U22" s="751">
        <v>61</v>
      </c>
      <c r="V22" s="869" t="str">
        <f>F22</f>
        <v>U04C</v>
      </c>
      <c r="W22" s="857">
        <f>ROUND(G22,0)</f>
        <v>0</v>
      </c>
    </row>
    <row r="23" spans="1:23" ht="17.100000000000001" customHeight="1" x14ac:dyDescent="0.2">
      <c r="A23" s="830" t="s">
        <v>627</v>
      </c>
      <c r="B23" s="735" t="s">
        <v>626</v>
      </c>
      <c r="C23" s="777">
        <v>23064</v>
      </c>
      <c r="D23" s="740"/>
      <c r="E23" s="902" t="s">
        <v>625</v>
      </c>
      <c r="F23" s="769" t="s">
        <v>624</v>
      </c>
      <c r="G23" s="777"/>
      <c r="H23" s="901" t="str">
        <f>IF(G34&lt;&gt;0,IF(W32/ABS(G34)&gt;0.1,"Fondo risorse decentrate - Altre destinazioni - U998",""),"")</f>
        <v/>
      </c>
      <c r="I23" s="895"/>
      <c r="O23" s="900">
        <v>52</v>
      </c>
      <c r="P23" s="751">
        <v>7</v>
      </c>
      <c r="Q23" s="751" t="str">
        <f>B23</f>
        <v>F25W</v>
      </c>
      <c r="R23" s="857">
        <f>ROUND(C23,0)</f>
        <v>23064</v>
      </c>
      <c r="S23" s="751" t="str">
        <f>VLOOKUP(O23,Q:R,2,FALSE)</f>
        <v>SQ9</v>
      </c>
      <c r="T23" s="751">
        <v>52</v>
      </c>
      <c r="U23" s="751">
        <v>61</v>
      </c>
      <c r="V23" s="869" t="str">
        <f>F23</f>
        <v>U00P</v>
      </c>
      <c r="W23" s="857">
        <f>ROUND(G23,0)</f>
        <v>0</v>
      </c>
    </row>
    <row r="24" spans="1:23" ht="17.100000000000001" customHeight="1" x14ac:dyDescent="0.2">
      <c r="A24" s="759" t="s">
        <v>623</v>
      </c>
      <c r="B24" s="769" t="s">
        <v>622</v>
      </c>
      <c r="C24" s="777"/>
      <c r="D24" s="740"/>
      <c r="E24" s="759" t="s">
        <v>621</v>
      </c>
      <c r="F24" s="769" t="s">
        <v>620</v>
      </c>
      <c r="G24" s="777"/>
      <c r="H24" s="901" t="str">
        <f>IF(G75&lt;&gt;0,IF(W73/ABS(G75)&gt;0.1,"Incarichi di Elevata Qualificazione - Altre destinazioni - U998",""),"")</f>
        <v/>
      </c>
      <c r="I24" s="895"/>
      <c r="O24" s="900">
        <v>52</v>
      </c>
      <c r="P24" s="751">
        <v>7</v>
      </c>
      <c r="Q24" s="751" t="str">
        <f>B24</f>
        <v>F10K</v>
      </c>
      <c r="R24" s="857">
        <f>ROUND(C24,0)</f>
        <v>0</v>
      </c>
      <c r="S24" s="751" t="str">
        <f>VLOOKUP(O24,Q:R,2,FALSE)</f>
        <v>SQ9</v>
      </c>
      <c r="T24" s="751">
        <v>52</v>
      </c>
      <c r="U24" s="751">
        <v>61</v>
      </c>
      <c r="V24" s="869" t="str">
        <f>F24</f>
        <v>U00Q</v>
      </c>
      <c r="W24" s="857">
        <f>ROUND(G24,0)</f>
        <v>0</v>
      </c>
    </row>
    <row r="25" spans="1:23" ht="17.100000000000001" customHeight="1" thickBot="1" x14ac:dyDescent="0.25">
      <c r="A25" s="759" t="s">
        <v>619</v>
      </c>
      <c r="B25" s="769" t="s">
        <v>488</v>
      </c>
      <c r="C25" s="757"/>
      <c r="D25" s="740"/>
      <c r="E25" s="759" t="s">
        <v>618</v>
      </c>
      <c r="F25" s="769" t="s">
        <v>617</v>
      </c>
      <c r="G25" s="777"/>
      <c r="H25" s="901" t="str">
        <f>IF(G91&lt;&gt;0,IF(W89/ABS(G91)&gt;0.1,"Straordinario - Altre destinazioni - U998",""),"")</f>
        <v/>
      </c>
      <c r="I25" s="895"/>
      <c r="O25" s="900">
        <v>52</v>
      </c>
      <c r="P25" s="751">
        <v>7</v>
      </c>
      <c r="Q25" s="751" t="str">
        <f>B25</f>
        <v>F16L</v>
      </c>
      <c r="R25" s="857">
        <f>ROUND(C25,0)</f>
        <v>0</v>
      </c>
      <c r="S25" s="751" t="str">
        <f>VLOOKUP(O25,Q:R,2,FALSE)</f>
        <v>SQ9</v>
      </c>
      <c r="T25" s="751">
        <v>52</v>
      </c>
      <c r="U25" s="751">
        <v>61</v>
      </c>
      <c r="V25" s="869" t="str">
        <f>F25</f>
        <v>U00R</v>
      </c>
      <c r="W25" s="857">
        <f>ROUND(G25,0)</f>
        <v>0</v>
      </c>
    </row>
    <row r="26" spans="1:23" ht="17.100000000000001" customHeight="1" thickBot="1" x14ac:dyDescent="0.25">
      <c r="A26" s="759" t="s">
        <v>616</v>
      </c>
      <c r="B26" s="769" t="s">
        <v>615</v>
      </c>
      <c r="C26" s="757"/>
      <c r="D26" s="740"/>
      <c r="E26" s="759" t="s">
        <v>614</v>
      </c>
      <c r="F26" s="769" t="s">
        <v>613</v>
      </c>
      <c r="G26" s="777"/>
      <c r="H26" s="776" t="s">
        <v>405</v>
      </c>
      <c r="I26" s="895"/>
      <c r="O26" s="900">
        <v>52</v>
      </c>
      <c r="P26" s="751">
        <v>7</v>
      </c>
      <c r="Q26" s="751" t="str">
        <f>B26</f>
        <v>F15K</v>
      </c>
      <c r="R26" s="857">
        <f>ROUND(C26,0)</f>
        <v>0</v>
      </c>
      <c r="S26" s="751" t="str">
        <f>VLOOKUP(O26,Q:R,2,FALSE)</f>
        <v>SQ9</v>
      </c>
      <c r="T26" s="751">
        <v>52</v>
      </c>
      <c r="U26" s="751">
        <v>61</v>
      </c>
      <c r="V26" s="869" t="str">
        <f>F26</f>
        <v>U00S</v>
      </c>
      <c r="W26" s="857">
        <f>ROUND(G26,0)</f>
        <v>0</v>
      </c>
    </row>
    <row r="27" spans="1:23" ht="17.100000000000001" customHeight="1" x14ac:dyDescent="0.2">
      <c r="A27" s="759" t="s">
        <v>449</v>
      </c>
      <c r="B27" s="769" t="s">
        <v>448</v>
      </c>
      <c r="C27" s="757"/>
      <c r="D27" s="740"/>
      <c r="E27" s="732" t="s">
        <v>612</v>
      </c>
      <c r="F27" s="899" t="s">
        <v>611</v>
      </c>
      <c r="G27" s="777"/>
      <c r="H27" s="773" t="str">
        <f>IF(LEN(H30&amp;H31&amp;H32)&gt;0,"Attenzione, nelle seguenti sezioni le destinazioni risultano superiori alle relative risorse e generano pertanto squadratura 8:","OK")</f>
        <v>OK</v>
      </c>
      <c r="I27" s="895"/>
      <c r="O27" s="816">
        <v>52</v>
      </c>
      <c r="P27" s="816">
        <v>7</v>
      </c>
      <c r="Q27" s="816" t="str">
        <f>B27</f>
        <v>F00O</v>
      </c>
      <c r="R27" s="855">
        <f>ROUND(C27,0)</f>
        <v>0</v>
      </c>
      <c r="S27" s="816" t="str">
        <f>VLOOKUP(O27,Q:R,2,FALSE)</f>
        <v>SQ9</v>
      </c>
      <c r="T27" s="751">
        <v>52</v>
      </c>
      <c r="U27" s="751">
        <v>61</v>
      </c>
      <c r="V27" s="869" t="str">
        <f>F27</f>
        <v>U01B</v>
      </c>
      <c r="W27" s="857">
        <f>ROUND(G27,0)</f>
        <v>0</v>
      </c>
    </row>
    <row r="28" spans="1:23" ht="17.100000000000001" customHeight="1" thickBot="1" x14ac:dyDescent="0.25">
      <c r="A28" s="755" t="s">
        <v>476</v>
      </c>
      <c r="B28" s="766"/>
      <c r="C28" s="753">
        <f>SUM(C9:C27)</f>
        <v>455901</v>
      </c>
      <c r="D28" s="740"/>
      <c r="E28" s="759" t="s">
        <v>610</v>
      </c>
      <c r="F28" s="769" t="s">
        <v>609</v>
      </c>
      <c r="G28" s="777"/>
      <c r="H28" s="833"/>
      <c r="I28" s="895"/>
      <c r="O28" s="751"/>
      <c r="P28" s="751"/>
      <c r="Q28" s="751"/>
      <c r="R28" s="857"/>
      <c r="S28" s="853"/>
      <c r="T28" s="751">
        <v>52</v>
      </c>
      <c r="U28" s="751">
        <v>61</v>
      </c>
      <c r="V28" s="869" t="str">
        <f>F28</f>
        <v>U00M</v>
      </c>
      <c r="W28" s="857">
        <f>ROUND(G28,0)</f>
        <v>0</v>
      </c>
    </row>
    <row r="29" spans="1:23" ht="17.100000000000001" customHeight="1" x14ac:dyDescent="0.2">
      <c r="A29" s="865" t="s">
        <v>475</v>
      </c>
      <c r="B29" s="892"/>
      <c r="C29" s="863"/>
      <c r="D29" s="740"/>
      <c r="E29" s="759" t="s">
        <v>608</v>
      </c>
      <c r="F29" s="769" t="s">
        <v>607</v>
      </c>
      <c r="G29" s="777"/>
      <c r="H29" s="833"/>
      <c r="I29" s="895"/>
      <c r="K29" s="898"/>
      <c r="T29" s="751">
        <v>52</v>
      </c>
      <c r="U29" s="751">
        <v>61</v>
      </c>
      <c r="V29" s="869" t="str">
        <f>F29</f>
        <v>U00V</v>
      </c>
      <c r="W29" s="857">
        <f>ROUND(G29,0)</f>
        <v>0</v>
      </c>
    </row>
    <row r="30" spans="1:23" ht="17.100000000000001" customHeight="1" x14ac:dyDescent="0.2">
      <c r="A30" s="759" t="s">
        <v>472</v>
      </c>
      <c r="B30" s="775" t="s">
        <v>471</v>
      </c>
      <c r="C30" s="777"/>
      <c r="D30" s="740"/>
      <c r="E30" s="759" t="s">
        <v>606</v>
      </c>
      <c r="F30" s="769" t="s">
        <v>605</v>
      </c>
      <c r="G30" s="777"/>
      <c r="H30" s="897" t="str">
        <f>IF(AND(SUMIF($O:$O,$Q1,$R:$R)&lt;&gt;0,SUM('[1]SICI(3)'!$F$13,'[1]SICI(3)'!$F$17)&gt;0),IF(SUMIFS($R:$R,$P:$P,"&lt;&gt;81",$O:$O,$Q1)-SUMIFS($R:$R,$P:$P,"81",$O:$O,$Q1)-SUMIF($T:$T,$Q1,$W:$W)&lt;0,A7,""),"")</f>
        <v/>
      </c>
      <c r="I30" s="895"/>
      <c r="O30" s="751">
        <v>52</v>
      </c>
      <c r="P30" s="751">
        <v>9</v>
      </c>
      <c r="Q30" s="751" t="str">
        <f>B30</f>
        <v>F50H</v>
      </c>
      <c r="R30" s="857">
        <f>ROUND(C30,0)</f>
        <v>0</v>
      </c>
      <c r="S30" s="751" t="str">
        <f>VLOOKUP(O30,Q:R,2,FALSE)</f>
        <v>SQ9</v>
      </c>
      <c r="T30" s="751">
        <v>52</v>
      </c>
      <c r="U30" s="751">
        <v>61</v>
      </c>
      <c r="V30" s="869" t="str">
        <f>F30</f>
        <v>U00Y</v>
      </c>
      <c r="W30" s="857">
        <f>ROUND(G30,0)</f>
        <v>0</v>
      </c>
    </row>
    <row r="31" spans="1:23" ht="17.100000000000001" customHeight="1" x14ac:dyDescent="0.2">
      <c r="A31" s="759" t="s">
        <v>470</v>
      </c>
      <c r="B31" s="771" t="s">
        <v>469</v>
      </c>
      <c r="C31" s="777"/>
      <c r="D31" s="740"/>
      <c r="E31" s="841" t="s">
        <v>485</v>
      </c>
      <c r="F31" s="775" t="s">
        <v>484</v>
      </c>
      <c r="G31" s="777"/>
      <c r="H31" s="897" t="str">
        <f>IF(SUMIFS($R:$R,$P:$P,"&lt;&gt;81",$O:$O,$Q2)-SUMIFS($R:$R,$P:$P,"81",$O:$O,$Q2)-SUMIF($T:$T,$Q2,$W:$W)&lt;0,$A$68,"")</f>
        <v/>
      </c>
      <c r="I31" s="895"/>
      <c r="O31" s="751">
        <v>52</v>
      </c>
      <c r="P31" s="751">
        <v>9</v>
      </c>
      <c r="Q31" s="751" t="str">
        <f>B31</f>
        <v>F96H</v>
      </c>
      <c r="R31" s="857">
        <f>ROUND(C31,0)</f>
        <v>0</v>
      </c>
      <c r="S31" s="751" t="str">
        <f>VLOOKUP(O31,Q:R,2,FALSE)</f>
        <v>SQ9</v>
      </c>
      <c r="T31" s="751">
        <v>52</v>
      </c>
      <c r="U31" s="751">
        <v>61</v>
      </c>
      <c r="V31" s="869" t="str">
        <f>F31</f>
        <v>U02S</v>
      </c>
      <c r="W31" s="857">
        <f>ROUND(G31,0)</f>
        <v>0</v>
      </c>
    </row>
    <row r="32" spans="1:23" ht="17.100000000000001" customHeight="1" thickBot="1" x14ac:dyDescent="0.25">
      <c r="A32" s="759" t="s">
        <v>468</v>
      </c>
      <c r="B32" s="769" t="s">
        <v>467</v>
      </c>
      <c r="C32" s="777"/>
      <c r="D32" s="740"/>
      <c r="E32" s="759" t="s">
        <v>531</v>
      </c>
      <c r="F32" s="769" t="s">
        <v>530</v>
      </c>
      <c r="G32" s="777">
        <v>258</v>
      </c>
      <c r="H32" s="896" t="str">
        <f>IF(SUMIFS($R:$R,$P:$P,"&lt;&gt;81",$O:$O,$Q3)-SUMIFS($R:$R,$P:$P,"81",$O:$O,$Q3)-SUMIF($T:$T,$Q3,$W:$W)&lt;0,$A$84,"")</f>
        <v/>
      </c>
      <c r="I32" s="895"/>
      <c r="O32" s="751">
        <v>52</v>
      </c>
      <c r="P32" s="751">
        <v>9</v>
      </c>
      <c r="Q32" s="751" t="str">
        <f>B32</f>
        <v>F10M</v>
      </c>
      <c r="R32" s="857">
        <f>ROUND(C32,0)</f>
        <v>0</v>
      </c>
      <c r="S32" s="751" t="str">
        <f>VLOOKUP(O32,Q:R,2,FALSE)</f>
        <v>SQ9</v>
      </c>
      <c r="T32" s="816">
        <v>52</v>
      </c>
      <c r="U32" s="816">
        <v>61</v>
      </c>
      <c r="V32" s="867" t="str">
        <f>F32</f>
        <v>U998</v>
      </c>
      <c r="W32" s="855">
        <f>ROUND(G32,0)</f>
        <v>258</v>
      </c>
    </row>
    <row r="33" spans="1:23" ht="17.100000000000001" customHeight="1" thickBot="1" x14ac:dyDescent="0.25">
      <c r="A33" s="759" t="s">
        <v>466</v>
      </c>
      <c r="B33" s="769" t="s">
        <v>465</v>
      </c>
      <c r="C33" s="777"/>
      <c r="D33" s="740"/>
      <c r="E33" s="767" t="s">
        <v>390</v>
      </c>
      <c r="F33" s="766"/>
      <c r="G33" s="753">
        <f>SUM(G9:G32)</f>
        <v>743771</v>
      </c>
      <c r="H33" s="893"/>
      <c r="O33" s="751">
        <v>52</v>
      </c>
      <c r="P33" s="751">
        <v>9</v>
      </c>
      <c r="Q33" s="751" t="str">
        <f>B33</f>
        <v>F10N</v>
      </c>
      <c r="R33" s="857">
        <f>ROUND(C33,0)</f>
        <v>0</v>
      </c>
      <c r="S33" s="751" t="str">
        <f>VLOOKUP(O33,Q:R,2,FALSE)</f>
        <v>SQ9</v>
      </c>
      <c r="T33" s="751"/>
      <c r="U33" s="751"/>
      <c r="V33" s="869"/>
      <c r="W33" s="857"/>
    </row>
    <row r="34" spans="1:23" ht="17.100000000000001" customHeight="1" thickBot="1" x14ac:dyDescent="0.25">
      <c r="A34" s="759" t="s">
        <v>464</v>
      </c>
      <c r="B34" s="769" t="s">
        <v>463</v>
      </c>
      <c r="C34" s="777"/>
      <c r="D34" s="740"/>
      <c r="E34" s="749" t="s">
        <v>564</v>
      </c>
      <c r="F34" s="894"/>
      <c r="G34" s="861">
        <f>G33</f>
        <v>743771</v>
      </c>
      <c r="H34" s="893"/>
      <c r="O34" s="751">
        <v>52</v>
      </c>
      <c r="P34" s="751">
        <v>9</v>
      </c>
      <c r="Q34" s="751" t="str">
        <f>B34</f>
        <v>F10L</v>
      </c>
      <c r="R34" s="857">
        <f>ROUND(C34,0)</f>
        <v>0</v>
      </c>
      <c r="S34" s="751" t="str">
        <f>VLOOKUP(O34,Q:R,2,FALSE)</f>
        <v>SQ9</v>
      </c>
      <c r="T34" s="751"/>
      <c r="U34" s="751"/>
      <c r="V34" s="869"/>
      <c r="W34" s="857"/>
    </row>
    <row r="35" spans="1:23" ht="17.100000000000001" customHeight="1" x14ac:dyDescent="0.2">
      <c r="A35" s="759" t="s">
        <v>604</v>
      </c>
      <c r="B35" s="769" t="s">
        <v>603</v>
      </c>
      <c r="C35" s="777"/>
      <c r="D35" s="740"/>
      <c r="E35" s="891"/>
      <c r="F35" s="890"/>
      <c r="G35" s="889"/>
      <c r="H35" s="893"/>
      <c r="O35" s="751">
        <v>52</v>
      </c>
      <c r="P35" s="751">
        <v>9</v>
      </c>
      <c r="Q35" s="751" t="str">
        <f>B35</f>
        <v>F00S</v>
      </c>
      <c r="R35" s="857">
        <f>ROUND(C35,0)</f>
        <v>0</v>
      </c>
      <c r="S35" s="751" t="str">
        <f>VLOOKUP(O35,Q:R,2,FALSE)</f>
        <v>SQ9</v>
      </c>
      <c r="T35" s="751"/>
      <c r="U35" s="751"/>
      <c r="V35" s="751"/>
      <c r="W35" s="857"/>
    </row>
    <row r="36" spans="1:23" ht="17.100000000000001" customHeight="1" x14ac:dyDescent="0.2">
      <c r="A36" s="759" t="s">
        <v>602</v>
      </c>
      <c r="B36" s="769" t="s">
        <v>601</v>
      </c>
      <c r="C36" s="777"/>
      <c r="D36" s="740"/>
      <c r="E36" s="891"/>
      <c r="F36" s="890"/>
      <c r="G36" s="889"/>
      <c r="O36" s="751">
        <v>52</v>
      </c>
      <c r="P36" s="751">
        <v>9</v>
      </c>
      <c r="Q36" s="751" t="str">
        <f>B36</f>
        <v>F00V</v>
      </c>
      <c r="R36" s="857">
        <f>ROUND(C36,0)</f>
        <v>0</v>
      </c>
      <c r="S36" s="751" t="str">
        <f>VLOOKUP(O36,Q:R,2,FALSE)</f>
        <v>SQ9</v>
      </c>
    </row>
    <row r="37" spans="1:23" ht="17.100000000000001" customHeight="1" x14ac:dyDescent="0.2">
      <c r="A37" s="772" t="s">
        <v>600</v>
      </c>
      <c r="B37" s="769" t="s">
        <v>599</v>
      </c>
      <c r="C37" s="777"/>
      <c r="D37" s="740"/>
      <c r="E37" s="891"/>
      <c r="F37" s="890"/>
      <c r="G37" s="889"/>
      <c r="O37" s="751">
        <v>52</v>
      </c>
      <c r="P37" s="751">
        <v>9</v>
      </c>
      <c r="Q37" s="751" t="str">
        <f>B37</f>
        <v>F25X</v>
      </c>
      <c r="R37" s="857">
        <f>ROUND(C37,0)</f>
        <v>0</v>
      </c>
      <c r="S37" s="751" t="str">
        <f>VLOOKUP(O37,Q:R,2,FALSE)</f>
        <v>SQ9</v>
      </c>
    </row>
    <row r="38" spans="1:23" ht="17.100000000000001" customHeight="1" x14ac:dyDescent="0.2">
      <c r="A38" s="772" t="s">
        <v>598</v>
      </c>
      <c r="B38" s="775" t="s">
        <v>597</v>
      </c>
      <c r="C38" s="777"/>
      <c r="D38" s="740"/>
      <c r="E38" s="891"/>
      <c r="F38" s="890"/>
      <c r="G38" s="889"/>
      <c r="O38" s="751">
        <v>52</v>
      </c>
      <c r="P38" s="751">
        <v>9</v>
      </c>
      <c r="Q38" s="751" t="str">
        <f>B38</f>
        <v>F24O</v>
      </c>
      <c r="R38" s="857">
        <f>ROUND(C38,0)</f>
        <v>0</v>
      </c>
      <c r="S38" s="751" t="str">
        <f>VLOOKUP(O38,Q:R,2,FALSE)</f>
        <v>SQ9</v>
      </c>
    </row>
    <row r="39" spans="1:23" ht="17.100000000000001" customHeight="1" x14ac:dyDescent="0.2">
      <c r="A39" s="830" t="s">
        <v>596</v>
      </c>
      <c r="B39" s="775" t="s">
        <v>595</v>
      </c>
      <c r="C39" s="777"/>
      <c r="D39" s="740"/>
      <c r="E39" s="891"/>
      <c r="F39" s="890"/>
      <c r="G39" s="889"/>
      <c r="O39" s="751">
        <v>52</v>
      </c>
      <c r="P39" s="751">
        <v>9</v>
      </c>
      <c r="Q39" s="751" t="str">
        <f>B39</f>
        <v>F24N</v>
      </c>
      <c r="R39" s="857">
        <f>ROUND(C39,0)</f>
        <v>0</v>
      </c>
      <c r="S39" s="751" t="str">
        <f>VLOOKUP(O39,Q:R,2,FALSE)</f>
        <v>SQ9</v>
      </c>
    </row>
    <row r="40" spans="1:23" ht="17.100000000000001" customHeight="1" x14ac:dyDescent="0.2">
      <c r="A40" s="830" t="s">
        <v>594</v>
      </c>
      <c r="B40" s="775" t="s">
        <v>461</v>
      </c>
      <c r="C40" s="777"/>
      <c r="D40" s="740"/>
      <c r="E40" s="891"/>
      <c r="F40" s="890"/>
      <c r="G40" s="889"/>
      <c r="O40" s="751">
        <v>52</v>
      </c>
      <c r="P40" s="751">
        <v>9</v>
      </c>
      <c r="Q40" s="751" t="str">
        <f>B40</f>
        <v>F24L</v>
      </c>
      <c r="R40" s="857">
        <f>ROUND(C40,0)</f>
        <v>0</v>
      </c>
      <c r="S40" s="751" t="str">
        <f>VLOOKUP(O40,Q:R,2,FALSE)</f>
        <v>SQ9</v>
      </c>
    </row>
    <row r="41" spans="1:23" ht="17.100000000000001" customHeight="1" x14ac:dyDescent="0.2">
      <c r="A41" s="830" t="s">
        <v>593</v>
      </c>
      <c r="B41" s="775" t="s">
        <v>391</v>
      </c>
      <c r="C41" s="777"/>
      <c r="D41" s="740"/>
      <c r="E41" s="891"/>
      <c r="F41" s="890"/>
      <c r="G41" s="889"/>
      <c r="O41" s="751">
        <v>52</v>
      </c>
      <c r="P41" s="751">
        <v>9</v>
      </c>
      <c r="Q41" s="751" t="str">
        <f>B41</f>
        <v>F24P</v>
      </c>
      <c r="R41" s="857">
        <f>ROUND(C41,0)</f>
        <v>0</v>
      </c>
      <c r="S41" s="751" t="str">
        <f>VLOOKUP(O41,Q:R,2,FALSE)</f>
        <v>SQ9</v>
      </c>
    </row>
    <row r="42" spans="1:23" ht="17.100000000000001" customHeight="1" x14ac:dyDescent="0.2">
      <c r="A42" s="759" t="s">
        <v>592</v>
      </c>
      <c r="B42" s="769" t="s">
        <v>591</v>
      </c>
      <c r="C42" s="777">
        <v>1267</v>
      </c>
      <c r="D42" s="740"/>
      <c r="E42" s="891"/>
      <c r="F42" s="890"/>
      <c r="G42" s="889"/>
      <c r="O42" s="751">
        <v>52</v>
      </c>
      <c r="P42" s="751">
        <v>9</v>
      </c>
      <c r="Q42" s="751" t="str">
        <f>B42</f>
        <v>F00T</v>
      </c>
      <c r="R42" s="857">
        <f>ROUND(C42,0)</f>
        <v>1267</v>
      </c>
      <c r="S42" s="751" t="str">
        <f>VLOOKUP(O42,Q:R,2,FALSE)</f>
        <v>SQ9</v>
      </c>
    </row>
    <row r="43" spans="1:23" ht="17.100000000000001" customHeight="1" x14ac:dyDescent="0.2">
      <c r="A43" s="759" t="s">
        <v>590</v>
      </c>
      <c r="B43" s="769" t="s">
        <v>589</v>
      </c>
      <c r="C43" s="777">
        <v>40</v>
      </c>
      <c r="D43" s="740"/>
      <c r="E43" s="891"/>
      <c r="F43" s="890"/>
      <c r="G43" s="889"/>
      <c r="O43" s="751">
        <v>52</v>
      </c>
      <c r="P43" s="751">
        <v>9</v>
      </c>
      <c r="Q43" s="751" t="str">
        <f>B43</f>
        <v>F00U</v>
      </c>
      <c r="R43" s="857">
        <f>ROUND(C43,0)</f>
        <v>40</v>
      </c>
      <c r="S43" s="751" t="str">
        <f>VLOOKUP(O43,Q:R,2,FALSE)</f>
        <v>SQ9</v>
      </c>
    </row>
    <row r="44" spans="1:23" ht="17.100000000000001" customHeight="1" x14ac:dyDescent="0.2">
      <c r="A44" s="759" t="s">
        <v>588</v>
      </c>
      <c r="B44" s="769" t="s">
        <v>587</v>
      </c>
      <c r="C44" s="777">
        <v>1104</v>
      </c>
      <c r="D44" s="740"/>
      <c r="E44" s="891"/>
      <c r="F44" s="890"/>
      <c r="G44" s="889"/>
      <c r="O44" s="751">
        <v>52</v>
      </c>
      <c r="P44" s="751">
        <v>9</v>
      </c>
      <c r="Q44" s="751" t="str">
        <f>B44</f>
        <v>F25Y</v>
      </c>
      <c r="R44" s="857">
        <f>ROUND(C44,0)</f>
        <v>1104</v>
      </c>
      <c r="S44" s="751" t="str">
        <f>VLOOKUP(O44,Q:R,2,FALSE)</f>
        <v>SQ9</v>
      </c>
    </row>
    <row r="45" spans="1:23" ht="17.100000000000001" customHeight="1" x14ac:dyDescent="0.2">
      <c r="A45" s="759" t="s">
        <v>586</v>
      </c>
      <c r="B45" s="769" t="s">
        <v>585</v>
      </c>
      <c r="C45" s="777"/>
      <c r="D45" s="740"/>
      <c r="E45" s="891"/>
      <c r="F45" s="890"/>
      <c r="G45" s="889"/>
      <c r="O45" s="751">
        <v>52</v>
      </c>
      <c r="P45" s="751">
        <v>9</v>
      </c>
      <c r="Q45" s="751" t="str">
        <f>B45</f>
        <v>F00X</v>
      </c>
      <c r="R45" s="857">
        <f>ROUND(C45,0)</f>
        <v>0</v>
      </c>
      <c r="S45" s="751" t="str">
        <f>VLOOKUP(O45,Q:R,2,FALSE)</f>
        <v>SQ9</v>
      </c>
    </row>
    <row r="46" spans="1:23" ht="17.100000000000001" customHeight="1" x14ac:dyDescent="0.2">
      <c r="A46" s="759" t="s">
        <v>584</v>
      </c>
      <c r="B46" s="769" t="s">
        <v>583</v>
      </c>
      <c r="C46" s="777"/>
      <c r="D46" s="740"/>
      <c r="E46" s="891"/>
      <c r="F46" s="890"/>
      <c r="G46" s="889"/>
      <c r="O46" s="751">
        <v>52</v>
      </c>
      <c r="P46" s="751">
        <v>9</v>
      </c>
      <c r="Q46" s="751" t="str">
        <f>B46</f>
        <v>F00Y</v>
      </c>
      <c r="R46" s="857">
        <f>ROUND(C46,0)</f>
        <v>0</v>
      </c>
      <c r="S46" s="751" t="str">
        <f>VLOOKUP(O46,Q:R,2,FALSE)</f>
        <v>SQ9</v>
      </c>
    </row>
    <row r="47" spans="1:23" ht="17.100000000000001" customHeight="1" x14ac:dyDescent="0.2">
      <c r="A47" s="759" t="s">
        <v>582</v>
      </c>
      <c r="B47" s="769" t="s">
        <v>581</v>
      </c>
      <c r="C47" s="777">
        <v>23175</v>
      </c>
      <c r="D47" s="740"/>
      <c r="E47" s="891"/>
      <c r="F47" s="890"/>
      <c r="G47" s="889"/>
      <c r="O47" s="751">
        <v>52</v>
      </c>
      <c r="P47" s="751">
        <v>9</v>
      </c>
      <c r="Q47" s="751" t="str">
        <f>B47</f>
        <v>F25Z</v>
      </c>
      <c r="R47" s="857">
        <f>ROUND(C47,0)</f>
        <v>23175</v>
      </c>
      <c r="S47" s="751" t="str">
        <f>VLOOKUP(O47,Q:R,2,FALSE)</f>
        <v>SQ9</v>
      </c>
    </row>
    <row r="48" spans="1:23" ht="17.100000000000001" customHeight="1" x14ac:dyDescent="0.2">
      <c r="A48" s="759" t="s">
        <v>452</v>
      </c>
      <c r="B48" s="770" t="s">
        <v>395</v>
      </c>
      <c r="C48" s="777">
        <v>5417</v>
      </c>
      <c r="D48" s="740"/>
      <c r="E48" s="891"/>
      <c r="F48" s="890"/>
      <c r="G48" s="889"/>
      <c r="O48" s="751">
        <v>52</v>
      </c>
      <c r="P48" s="751">
        <v>9</v>
      </c>
      <c r="Q48" s="751" t="str">
        <f>B48</f>
        <v>F24T</v>
      </c>
      <c r="R48" s="857">
        <f>ROUND(C48,0)</f>
        <v>5417</v>
      </c>
      <c r="S48" s="751" t="str">
        <f>VLOOKUP(O48,Q:R,2,FALSE)</f>
        <v>SQ9</v>
      </c>
    </row>
    <row r="49" spans="1:23" ht="17.100000000000001" customHeight="1" x14ac:dyDescent="0.2">
      <c r="A49" s="759" t="s">
        <v>389</v>
      </c>
      <c r="B49" s="770" t="s">
        <v>388</v>
      </c>
      <c r="C49" s="777"/>
      <c r="D49" s="740"/>
      <c r="E49" s="891"/>
      <c r="F49" s="890"/>
      <c r="G49" s="889"/>
      <c r="O49" s="751">
        <v>52</v>
      </c>
      <c r="P49" s="751">
        <v>9</v>
      </c>
      <c r="Q49" s="751" t="str">
        <f>B49</f>
        <v>F33U</v>
      </c>
      <c r="R49" s="857">
        <f>ROUND(C49,0)</f>
        <v>0</v>
      </c>
      <c r="S49" s="751" t="str">
        <f>VLOOKUP(O49,Q:R,2,FALSE)</f>
        <v>SQ9</v>
      </c>
    </row>
    <row r="50" spans="1:23" ht="17.100000000000001" customHeight="1" x14ac:dyDescent="0.2">
      <c r="A50" s="759" t="s">
        <v>580</v>
      </c>
      <c r="B50" s="769" t="s">
        <v>579</v>
      </c>
      <c r="C50" s="777">
        <v>250000</v>
      </c>
      <c r="D50" s="740"/>
      <c r="E50" s="891"/>
      <c r="F50" s="890"/>
      <c r="G50" s="889"/>
      <c r="O50" s="751">
        <v>52</v>
      </c>
      <c r="P50" s="751">
        <v>9</v>
      </c>
      <c r="Q50" s="751" t="str">
        <f>B50</f>
        <v>F26B</v>
      </c>
      <c r="R50" s="857">
        <f>ROUND(C50,0)</f>
        <v>250000</v>
      </c>
      <c r="S50" s="751" t="str">
        <f>VLOOKUP(O50,Q:R,2,FALSE)</f>
        <v>SQ9</v>
      </c>
    </row>
    <row r="51" spans="1:23" ht="17.100000000000001" customHeight="1" x14ac:dyDescent="0.2">
      <c r="A51" s="759" t="s">
        <v>578</v>
      </c>
      <c r="B51" s="769" t="s">
        <v>577</v>
      </c>
      <c r="C51" s="777"/>
      <c r="D51" s="740"/>
      <c r="E51" s="891"/>
      <c r="F51" s="890"/>
      <c r="G51" s="889"/>
      <c r="O51" s="751">
        <v>52</v>
      </c>
      <c r="P51" s="751">
        <v>9</v>
      </c>
      <c r="Q51" s="751" t="str">
        <f>B51</f>
        <v>F01M</v>
      </c>
      <c r="R51" s="857">
        <f>ROUND(C51,0)</f>
        <v>0</v>
      </c>
      <c r="S51" s="751" t="str">
        <f>VLOOKUP(O51,Q:R,2,FALSE)</f>
        <v>SQ9</v>
      </c>
    </row>
    <row r="52" spans="1:23" ht="17.100000000000001" customHeight="1" x14ac:dyDescent="0.2">
      <c r="A52" s="759" t="s">
        <v>576</v>
      </c>
      <c r="B52" s="769" t="s">
        <v>450</v>
      </c>
      <c r="C52" s="777">
        <v>15733</v>
      </c>
      <c r="D52" s="740"/>
      <c r="E52" s="891"/>
      <c r="F52" s="890"/>
      <c r="G52" s="889"/>
      <c r="O52" s="751">
        <v>52</v>
      </c>
      <c r="P52" s="751">
        <v>9</v>
      </c>
      <c r="Q52" s="751" t="str">
        <f>B52</f>
        <v>F999</v>
      </c>
      <c r="R52" s="857">
        <f>ROUND(C52,0)</f>
        <v>15733</v>
      </c>
      <c r="S52" s="751" t="str">
        <f>VLOOKUP(O52,Q:R,2,FALSE)</f>
        <v>SQ9</v>
      </c>
    </row>
    <row r="53" spans="1:23" ht="17.100000000000001" customHeight="1" x14ac:dyDescent="0.2">
      <c r="A53" s="759" t="s">
        <v>449</v>
      </c>
      <c r="B53" s="769" t="s">
        <v>448</v>
      </c>
      <c r="C53" s="777"/>
      <c r="D53" s="740"/>
      <c r="E53" s="891"/>
      <c r="F53" s="890"/>
      <c r="G53" s="889"/>
      <c r="O53" s="816">
        <v>52</v>
      </c>
      <c r="P53" s="816">
        <v>9</v>
      </c>
      <c r="Q53" s="816" t="str">
        <f>B53</f>
        <v>F00O</v>
      </c>
      <c r="R53" s="855">
        <f>ROUND(C53,0)</f>
        <v>0</v>
      </c>
      <c r="S53" s="816" t="str">
        <f>VLOOKUP(O53,Q:R,2,FALSE)</f>
        <v>SQ9</v>
      </c>
    </row>
    <row r="54" spans="1:23" ht="17.100000000000001" customHeight="1" thickBot="1" x14ac:dyDescent="0.25">
      <c r="A54" s="755" t="s">
        <v>447</v>
      </c>
      <c r="B54" s="766"/>
      <c r="C54" s="753">
        <f>SUM(C30:C53)</f>
        <v>296736</v>
      </c>
      <c r="D54" s="740"/>
      <c r="E54" s="891"/>
      <c r="F54" s="890"/>
      <c r="G54" s="889"/>
      <c r="H54" s="746"/>
    </row>
    <row r="55" spans="1:23" ht="17.100000000000001" customHeight="1" x14ac:dyDescent="0.2">
      <c r="A55" s="865" t="s">
        <v>446</v>
      </c>
      <c r="B55" s="892"/>
      <c r="C55" s="863"/>
      <c r="D55" s="740"/>
      <c r="E55" s="891"/>
      <c r="F55" s="890"/>
      <c r="G55" s="889"/>
      <c r="H55" s="746"/>
      <c r="O55" s="751"/>
      <c r="P55" s="751"/>
      <c r="Q55" s="751"/>
      <c r="R55" s="857"/>
      <c r="S55" s="751"/>
      <c r="T55" s="751"/>
      <c r="U55" s="751"/>
      <c r="V55" s="751"/>
      <c r="W55" s="857"/>
    </row>
    <row r="56" spans="1:23" ht="17.100000000000001" customHeight="1" x14ac:dyDescent="0.2">
      <c r="A56" s="759" t="s">
        <v>575</v>
      </c>
      <c r="B56" s="769" t="s">
        <v>574</v>
      </c>
      <c r="C56" s="777"/>
      <c r="D56" s="740"/>
      <c r="E56" s="891"/>
      <c r="F56" s="890"/>
      <c r="G56" s="889"/>
      <c r="H56" s="746"/>
      <c r="O56" s="751">
        <v>52</v>
      </c>
      <c r="P56" s="751">
        <v>81</v>
      </c>
      <c r="Q56" s="751" t="str">
        <f>B56</f>
        <v>F01Q</v>
      </c>
      <c r="R56" s="857">
        <f>ROUND(C56,0)</f>
        <v>0</v>
      </c>
      <c r="S56" s="751" t="str">
        <f>VLOOKUP(O56,Q:R,2,FALSE)</f>
        <v>SQ9</v>
      </c>
      <c r="T56" s="751"/>
      <c r="U56" s="751"/>
      <c r="V56" s="751"/>
      <c r="W56" s="853"/>
    </row>
    <row r="57" spans="1:23" ht="17.100000000000001" customHeight="1" x14ac:dyDescent="0.2">
      <c r="A57" s="759" t="s">
        <v>573</v>
      </c>
      <c r="B57" s="769" t="s">
        <v>572</v>
      </c>
      <c r="C57" s="777"/>
      <c r="D57" s="740"/>
      <c r="E57" s="891"/>
      <c r="F57" s="890"/>
      <c r="G57" s="889"/>
      <c r="H57" s="746"/>
      <c r="O57" s="751">
        <v>52</v>
      </c>
      <c r="P57" s="751">
        <v>81</v>
      </c>
      <c r="Q57" s="751" t="str">
        <f>B57</f>
        <v>F01R</v>
      </c>
      <c r="R57" s="857">
        <f>ROUND(C57,0)</f>
        <v>0</v>
      </c>
      <c r="S57" s="751" t="str">
        <f>VLOOKUP(O57,Q:R,2,FALSE)</f>
        <v>SQ9</v>
      </c>
      <c r="T57" s="751"/>
      <c r="U57" s="751"/>
      <c r="V57" s="751"/>
      <c r="W57" s="853"/>
    </row>
    <row r="58" spans="1:23" ht="17.100000000000001" customHeight="1" x14ac:dyDescent="0.2">
      <c r="A58" s="759" t="s">
        <v>571</v>
      </c>
      <c r="B58" s="769" t="s">
        <v>570</v>
      </c>
      <c r="C58" s="777"/>
      <c r="D58" s="740"/>
      <c r="E58" s="891"/>
      <c r="F58" s="890"/>
      <c r="G58" s="889"/>
      <c r="H58" s="746"/>
      <c r="O58" s="751">
        <v>52</v>
      </c>
      <c r="P58" s="751">
        <v>81</v>
      </c>
      <c r="Q58" s="751" t="str">
        <f>B58</f>
        <v>F26J</v>
      </c>
      <c r="R58" s="857">
        <f>ROUND(C58,0)</f>
        <v>0</v>
      </c>
      <c r="S58" s="751" t="str">
        <f>VLOOKUP(O58,Q:R,2,FALSE)</f>
        <v>SQ9</v>
      </c>
      <c r="T58" s="751"/>
      <c r="U58" s="751"/>
      <c r="V58" s="751"/>
      <c r="W58" s="853"/>
    </row>
    <row r="59" spans="1:23" ht="17.100000000000001" customHeight="1" x14ac:dyDescent="0.2">
      <c r="A59" s="759" t="s">
        <v>569</v>
      </c>
      <c r="B59" s="771" t="s">
        <v>444</v>
      </c>
      <c r="C59" s="777"/>
      <c r="D59" s="740"/>
      <c r="E59" s="891"/>
      <c r="F59" s="890"/>
      <c r="G59" s="889"/>
      <c r="H59" s="746"/>
      <c r="O59" s="751">
        <v>52</v>
      </c>
      <c r="P59" s="751">
        <v>81</v>
      </c>
      <c r="Q59" s="751" t="str">
        <f>B59</f>
        <v>F27I</v>
      </c>
      <c r="R59" s="857">
        <f>ROUND(C59,0)</f>
        <v>0</v>
      </c>
      <c r="S59" s="751" t="str">
        <f>VLOOKUP(O59,Q:R,2,FALSE)</f>
        <v>SQ9</v>
      </c>
      <c r="T59" s="751"/>
      <c r="U59" s="751"/>
      <c r="V59" s="751"/>
      <c r="W59" s="853"/>
    </row>
    <row r="60" spans="1:23" ht="17.100000000000001" customHeight="1" x14ac:dyDescent="0.2">
      <c r="A60" s="759" t="s">
        <v>443</v>
      </c>
      <c r="B60" s="771" t="s">
        <v>442</v>
      </c>
      <c r="C60" s="777">
        <v>2689</v>
      </c>
      <c r="D60" s="740"/>
      <c r="E60" s="891"/>
      <c r="F60" s="890"/>
      <c r="G60" s="889"/>
      <c r="H60" s="746"/>
      <c r="O60" s="751">
        <v>52</v>
      </c>
      <c r="P60" s="751">
        <v>81</v>
      </c>
      <c r="Q60" s="751" t="str">
        <f>B60</f>
        <v>F00P</v>
      </c>
      <c r="R60" s="857">
        <f>ROUND(C60,0)</f>
        <v>2689</v>
      </c>
      <c r="S60" s="751" t="str">
        <f>VLOOKUP(O60,Q:R,2,FALSE)</f>
        <v>SQ9</v>
      </c>
      <c r="T60" s="751"/>
      <c r="U60" s="751"/>
      <c r="V60" s="751"/>
      <c r="W60" s="853"/>
    </row>
    <row r="61" spans="1:23" ht="17.100000000000001" customHeight="1" x14ac:dyDescent="0.2">
      <c r="A61" s="759" t="s">
        <v>441</v>
      </c>
      <c r="B61" s="769" t="s">
        <v>440</v>
      </c>
      <c r="C61" s="777"/>
      <c r="D61" s="740"/>
      <c r="E61" s="891"/>
      <c r="F61" s="890"/>
      <c r="G61" s="889"/>
      <c r="H61" s="746"/>
      <c r="O61" s="751">
        <v>52</v>
      </c>
      <c r="P61" s="751">
        <v>81</v>
      </c>
      <c r="Q61" s="751" t="str">
        <f>B61</f>
        <v>F01S</v>
      </c>
      <c r="R61" s="857">
        <f>ROUND(C61,0)</f>
        <v>0</v>
      </c>
      <c r="S61" s="751" t="str">
        <f>VLOOKUP(O61,Q:R,2,FALSE)</f>
        <v>SQ9</v>
      </c>
      <c r="T61" s="751"/>
      <c r="U61" s="751"/>
      <c r="V61" s="751"/>
      <c r="W61" s="853"/>
    </row>
    <row r="62" spans="1:23" ht="17.100000000000001" customHeight="1" x14ac:dyDescent="0.2">
      <c r="A62" s="759" t="s">
        <v>439</v>
      </c>
      <c r="B62" s="769" t="s">
        <v>438</v>
      </c>
      <c r="C62" s="777"/>
      <c r="D62" s="740"/>
      <c r="E62" s="891"/>
      <c r="F62" s="890"/>
      <c r="G62" s="889"/>
      <c r="H62" s="746"/>
      <c r="O62" s="751">
        <v>52</v>
      </c>
      <c r="P62" s="751">
        <v>81</v>
      </c>
      <c r="Q62" s="751" t="str">
        <f>B62</f>
        <v>F01T</v>
      </c>
      <c r="R62" s="857">
        <f>ROUND(C62,0)</f>
        <v>0</v>
      </c>
      <c r="S62" s="751" t="str">
        <f>VLOOKUP(O62,Q:R,2,FALSE)</f>
        <v>SQ9</v>
      </c>
      <c r="T62" s="751"/>
      <c r="U62" s="751"/>
      <c r="V62" s="751"/>
      <c r="W62" s="853"/>
    </row>
    <row r="63" spans="1:23" ht="17.100000000000001" customHeight="1" x14ac:dyDescent="0.2">
      <c r="A63" s="759" t="s">
        <v>568</v>
      </c>
      <c r="B63" s="839" t="s">
        <v>567</v>
      </c>
      <c r="C63" s="777"/>
      <c r="D63" s="740"/>
      <c r="E63" s="891"/>
      <c r="F63" s="890"/>
      <c r="G63" s="889"/>
      <c r="H63" s="746"/>
      <c r="O63" s="751">
        <v>52</v>
      </c>
      <c r="P63" s="751">
        <v>81</v>
      </c>
      <c r="Q63" s="751" t="str">
        <f>B63</f>
        <v>F33Y</v>
      </c>
      <c r="R63" s="857">
        <f>ROUND(C63,0)</f>
        <v>0</v>
      </c>
      <c r="S63" s="751" t="str">
        <f>VLOOKUP(O63,Q:R,2,FALSE)</f>
        <v>SQ9</v>
      </c>
      <c r="T63" s="751"/>
      <c r="U63" s="751"/>
      <c r="V63" s="751"/>
      <c r="W63" s="853"/>
    </row>
    <row r="64" spans="1:23" ht="17.100000000000001" customHeight="1" x14ac:dyDescent="0.2">
      <c r="A64" s="759" t="s">
        <v>566</v>
      </c>
      <c r="B64" s="839" t="s">
        <v>565</v>
      </c>
      <c r="C64" s="777"/>
      <c r="D64" s="740"/>
      <c r="E64" s="891"/>
      <c r="F64" s="890"/>
      <c r="G64" s="889"/>
      <c r="O64" s="751">
        <v>52</v>
      </c>
      <c r="P64" s="751">
        <v>81</v>
      </c>
      <c r="Q64" s="751" t="str">
        <f>B64</f>
        <v>F33Z</v>
      </c>
      <c r="R64" s="857">
        <f>ROUND(C64,0)</f>
        <v>0</v>
      </c>
      <c r="S64" s="751" t="str">
        <f>VLOOKUP(O64,Q:R,2,FALSE)</f>
        <v>SQ9</v>
      </c>
      <c r="T64" s="751"/>
      <c r="U64" s="751"/>
      <c r="V64" s="751"/>
      <c r="W64" s="853"/>
    </row>
    <row r="65" spans="1:23" ht="17.100000000000001" customHeight="1" x14ac:dyDescent="0.2">
      <c r="A65" s="759" t="s">
        <v>437</v>
      </c>
      <c r="B65" s="771" t="s">
        <v>436</v>
      </c>
      <c r="C65" s="777"/>
      <c r="D65" s="740"/>
      <c r="E65" s="891"/>
      <c r="F65" s="890"/>
      <c r="G65" s="889"/>
      <c r="O65" s="816">
        <v>52</v>
      </c>
      <c r="P65" s="816">
        <v>81</v>
      </c>
      <c r="Q65" s="816" t="str">
        <f>B65</f>
        <v>F01P</v>
      </c>
      <c r="R65" s="855">
        <f>ROUND(C65,0)</f>
        <v>0</v>
      </c>
      <c r="S65" s="816" t="str">
        <f>VLOOKUP(O65,Q:R,2,FALSE)</f>
        <v>SQ9</v>
      </c>
      <c r="T65" s="751"/>
      <c r="U65" s="751"/>
      <c r="V65" s="751"/>
      <c r="W65" s="853"/>
    </row>
    <row r="66" spans="1:23" ht="17.100000000000001" customHeight="1" thickBot="1" x14ac:dyDescent="0.25">
      <c r="A66" s="755" t="s">
        <v>435</v>
      </c>
      <c r="B66" s="766"/>
      <c r="C66" s="753">
        <f>SUM(C56:C65)</f>
        <v>2689</v>
      </c>
      <c r="D66" s="740"/>
      <c r="E66" s="891"/>
      <c r="F66" s="890"/>
      <c r="G66" s="889"/>
      <c r="O66" s="751"/>
      <c r="P66" s="751"/>
      <c r="Q66" s="751"/>
      <c r="R66" s="857"/>
      <c r="S66" s="751"/>
      <c r="T66" s="751"/>
      <c r="U66" s="751"/>
      <c r="V66" s="751"/>
      <c r="W66" s="853"/>
    </row>
    <row r="67" spans="1:23" ht="17.100000000000001" customHeight="1" thickBot="1" x14ac:dyDescent="0.25">
      <c r="A67" s="749" t="s">
        <v>564</v>
      </c>
      <c r="B67" s="748"/>
      <c r="C67" s="747">
        <f>C28+C54-C66</f>
        <v>749948</v>
      </c>
      <c r="D67" s="740"/>
      <c r="E67" s="891"/>
      <c r="F67" s="890"/>
      <c r="G67" s="889"/>
      <c r="O67" s="751"/>
      <c r="P67" s="751"/>
      <c r="Q67" s="751"/>
      <c r="R67" s="857"/>
      <c r="S67" s="853"/>
      <c r="T67" s="751"/>
      <c r="U67" s="751"/>
      <c r="V67" s="751"/>
      <c r="W67" s="853"/>
    </row>
    <row r="68" spans="1:23" ht="17.100000000000001" customHeight="1" x14ac:dyDescent="0.25">
      <c r="A68" s="873" t="s">
        <v>563</v>
      </c>
      <c r="B68" s="790"/>
      <c r="C68" s="789"/>
      <c r="D68" s="740"/>
      <c r="E68" s="873" t="s">
        <v>563</v>
      </c>
      <c r="F68" s="888"/>
      <c r="G68" s="789"/>
      <c r="H68" s="809"/>
      <c r="T68" s="751"/>
      <c r="U68" s="751"/>
      <c r="V68" s="751"/>
      <c r="W68" s="853"/>
    </row>
    <row r="69" spans="1:23" ht="17.100000000000001" customHeight="1" x14ac:dyDescent="0.2">
      <c r="A69" s="783" t="s">
        <v>544</v>
      </c>
      <c r="B69" s="782"/>
      <c r="C69" s="781"/>
      <c r="D69" s="740"/>
      <c r="E69" s="783" t="s">
        <v>415</v>
      </c>
      <c r="F69" s="887"/>
      <c r="G69" s="886"/>
      <c r="H69" s="809"/>
      <c r="T69" s="751"/>
      <c r="U69" s="751"/>
      <c r="V69" s="751"/>
      <c r="W69" s="853"/>
    </row>
    <row r="70" spans="1:23" ht="17.100000000000001" customHeight="1" x14ac:dyDescent="0.2">
      <c r="A70" s="759" t="s">
        <v>562</v>
      </c>
      <c r="B70" s="769" t="s">
        <v>561</v>
      </c>
      <c r="C70" s="757">
        <v>76167</v>
      </c>
      <c r="D70" s="740"/>
      <c r="E70" s="759" t="s">
        <v>407</v>
      </c>
      <c r="F70" s="769" t="s">
        <v>560</v>
      </c>
      <c r="G70" s="777">
        <v>57657</v>
      </c>
      <c r="O70" s="751">
        <v>95</v>
      </c>
      <c r="P70" s="751">
        <v>2</v>
      </c>
      <c r="Q70" s="751" t="str">
        <f>B70</f>
        <v>F27N</v>
      </c>
      <c r="R70" s="857">
        <f>ROUND(C70,0)</f>
        <v>76167</v>
      </c>
      <c r="S70" s="751" t="str">
        <f>VLOOKUP(O70,Q:R,2,FALSE)</f>
        <v>NO</v>
      </c>
      <c r="T70" s="751">
        <v>95</v>
      </c>
      <c r="U70" s="751">
        <v>61</v>
      </c>
      <c r="V70" s="869" t="str">
        <f>F70</f>
        <v>U00U</v>
      </c>
      <c r="W70" s="857">
        <f>ROUND(G70,0)</f>
        <v>57657</v>
      </c>
    </row>
    <row r="71" spans="1:23" ht="17.100000000000001" customHeight="1" x14ac:dyDescent="0.2">
      <c r="A71" s="759" t="s">
        <v>559</v>
      </c>
      <c r="B71" s="769" t="s">
        <v>558</v>
      </c>
      <c r="C71" s="757"/>
      <c r="D71" s="740"/>
      <c r="E71" s="759" t="s">
        <v>494</v>
      </c>
      <c r="F71" s="769" t="s">
        <v>557</v>
      </c>
      <c r="G71" s="777"/>
      <c r="O71" s="751">
        <v>95</v>
      </c>
      <c r="P71" s="751">
        <v>2</v>
      </c>
      <c r="Q71" s="751" t="str">
        <f>B71</f>
        <v>F26L</v>
      </c>
      <c r="R71" s="857">
        <f>ROUND(C71,0)</f>
        <v>0</v>
      </c>
      <c r="S71" s="751" t="str">
        <f>VLOOKUP(O71,Q:R,2,FALSE)</f>
        <v>NO</v>
      </c>
      <c r="T71" s="751">
        <v>95</v>
      </c>
      <c r="U71" s="751">
        <v>61</v>
      </c>
      <c r="V71" s="869" t="str">
        <f>F71</f>
        <v>U00W</v>
      </c>
      <c r="W71" s="857">
        <f>ROUND(G71,0)</f>
        <v>0</v>
      </c>
    </row>
    <row r="72" spans="1:23" ht="17.100000000000001" customHeight="1" x14ac:dyDescent="0.2">
      <c r="A72" s="759" t="s">
        <v>556</v>
      </c>
      <c r="B72" s="769" t="s">
        <v>555</v>
      </c>
      <c r="C72" s="757"/>
      <c r="D72" s="740"/>
      <c r="E72" s="759" t="s">
        <v>554</v>
      </c>
      <c r="F72" s="769" t="s">
        <v>553</v>
      </c>
      <c r="G72" s="777"/>
      <c r="M72" s="809"/>
      <c r="O72" s="751">
        <v>95</v>
      </c>
      <c r="P72" s="751">
        <v>2</v>
      </c>
      <c r="Q72" s="751" t="str">
        <f>B72</f>
        <v>F26M</v>
      </c>
      <c r="R72" s="857">
        <f>ROUND(C72,0)</f>
        <v>0</v>
      </c>
      <c r="S72" s="751" t="str">
        <f>VLOOKUP(O72,Q:R,2,FALSE)</f>
        <v>NO</v>
      </c>
      <c r="T72" s="751">
        <v>95</v>
      </c>
      <c r="U72" s="751">
        <v>61</v>
      </c>
      <c r="V72" s="869" t="str">
        <f>F72</f>
        <v>U00X</v>
      </c>
      <c r="W72" s="857">
        <f>ROUND(G72,0)</f>
        <v>0</v>
      </c>
    </row>
    <row r="73" spans="1:23" ht="17.100000000000001" customHeight="1" x14ac:dyDescent="0.2">
      <c r="A73" s="759" t="s">
        <v>552</v>
      </c>
      <c r="B73" s="769" t="s">
        <v>551</v>
      </c>
      <c r="C73" s="757"/>
      <c r="D73" s="740"/>
      <c r="E73" s="878" t="s">
        <v>531</v>
      </c>
      <c r="F73" s="769" t="s">
        <v>530</v>
      </c>
      <c r="G73" s="777"/>
      <c r="O73" s="751">
        <v>95</v>
      </c>
      <c r="P73" s="751">
        <v>2</v>
      </c>
      <c r="Q73" s="751" t="str">
        <f>B73</f>
        <v>F26N</v>
      </c>
      <c r="R73" s="857">
        <f>ROUND(C73,0)</f>
        <v>0</v>
      </c>
      <c r="S73" s="751" t="str">
        <f>VLOOKUP(O73,Q:R,2,FALSE)</f>
        <v>NO</v>
      </c>
      <c r="T73" s="816">
        <v>95</v>
      </c>
      <c r="U73" s="816">
        <v>61</v>
      </c>
      <c r="V73" s="867" t="str">
        <f>F73</f>
        <v>U998</v>
      </c>
      <c r="W73" s="855">
        <f>ROUND(G73,0)</f>
        <v>0</v>
      </c>
    </row>
    <row r="74" spans="1:23" ht="17.100000000000001" customHeight="1" thickBot="1" x14ac:dyDescent="0.25">
      <c r="A74" s="759" t="s">
        <v>452</v>
      </c>
      <c r="B74" s="770" t="s">
        <v>395</v>
      </c>
      <c r="C74" s="757">
        <v>629</v>
      </c>
      <c r="D74" s="740"/>
      <c r="E74" s="885" t="s">
        <v>390</v>
      </c>
      <c r="F74" s="872"/>
      <c r="G74" s="884">
        <f>SUM(G70:G73)</f>
        <v>57657</v>
      </c>
      <c r="O74" s="751">
        <v>95</v>
      </c>
      <c r="P74" s="751">
        <v>2</v>
      </c>
      <c r="Q74" s="751" t="str">
        <f>B74</f>
        <v>F24T</v>
      </c>
      <c r="R74" s="857">
        <f>ROUND(C74,0)</f>
        <v>629</v>
      </c>
      <c r="S74" s="751" t="str">
        <f>VLOOKUP(O74,Q:R,2,FALSE)</f>
        <v>NO</v>
      </c>
      <c r="T74" s="751"/>
      <c r="U74" s="751"/>
      <c r="V74" s="869"/>
      <c r="W74" s="857"/>
    </row>
    <row r="75" spans="1:23" ht="17.100000000000001" customHeight="1" thickBot="1" x14ac:dyDescent="0.25">
      <c r="A75" s="759" t="s">
        <v>389</v>
      </c>
      <c r="B75" s="770" t="s">
        <v>388</v>
      </c>
      <c r="C75" s="757"/>
      <c r="D75" s="740"/>
      <c r="E75" s="883" t="s">
        <v>546</v>
      </c>
      <c r="F75" s="882"/>
      <c r="G75" s="881">
        <f>G74</f>
        <v>57657</v>
      </c>
      <c r="O75" s="751">
        <v>95</v>
      </c>
      <c r="P75" s="751">
        <v>2</v>
      </c>
      <c r="Q75" s="751" t="str">
        <f>B75</f>
        <v>F33U</v>
      </c>
      <c r="R75" s="857">
        <f>ROUND(C75,0)</f>
        <v>0</v>
      </c>
      <c r="S75" s="751" t="str">
        <f>VLOOKUP(O75,Q:R,2,FALSE)</f>
        <v>NO</v>
      </c>
      <c r="T75" s="751"/>
      <c r="U75" s="751"/>
      <c r="V75" s="869"/>
      <c r="W75" s="857"/>
    </row>
    <row r="76" spans="1:23" ht="17.100000000000001" customHeight="1" x14ac:dyDescent="0.2">
      <c r="A76" s="759" t="s">
        <v>550</v>
      </c>
      <c r="B76" s="770" t="s">
        <v>549</v>
      </c>
      <c r="C76" s="880">
        <f>C64</f>
        <v>0</v>
      </c>
      <c r="D76" s="740"/>
      <c r="E76" s="877"/>
      <c r="F76" s="876"/>
      <c r="G76" s="875"/>
      <c r="J76" s="809"/>
      <c r="K76" s="809"/>
      <c r="L76" s="809"/>
      <c r="O76" s="751">
        <v>95</v>
      </c>
      <c r="P76" s="751">
        <v>2</v>
      </c>
      <c r="Q76" s="751" t="str">
        <f>B76</f>
        <v>F34G</v>
      </c>
      <c r="R76" s="857">
        <f>ROUND(C76,0)</f>
        <v>0</v>
      </c>
      <c r="S76" s="751" t="str">
        <f>VLOOKUP(O76,Q:R,2,FALSE)</f>
        <v>NO</v>
      </c>
      <c r="T76" s="751"/>
      <c r="U76" s="751"/>
      <c r="V76" s="869"/>
      <c r="W76" s="857"/>
    </row>
    <row r="77" spans="1:23" ht="17.100000000000001" customHeight="1" x14ac:dyDescent="0.2">
      <c r="A77" s="759" t="s">
        <v>449</v>
      </c>
      <c r="B77" s="769" t="s">
        <v>448</v>
      </c>
      <c r="C77" s="757"/>
      <c r="D77" s="740"/>
      <c r="E77" s="877"/>
      <c r="F77" s="876"/>
      <c r="G77" s="875"/>
      <c r="O77" s="816">
        <v>95</v>
      </c>
      <c r="P77" s="816">
        <v>2</v>
      </c>
      <c r="Q77" s="816" t="str">
        <f>B77</f>
        <v>F00O</v>
      </c>
      <c r="R77" s="855">
        <f>ROUND(C77,0)</f>
        <v>0</v>
      </c>
      <c r="S77" s="816" t="str">
        <f>VLOOKUP(O77,Q:R,2,FALSE)</f>
        <v>NO</v>
      </c>
      <c r="T77" s="751"/>
      <c r="U77" s="751"/>
      <c r="V77" s="751"/>
      <c r="W77" s="857"/>
    </row>
    <row r="78" spans="1:23" ht="17.100000000000001" customHeight="1" thickBot="1" x14ac:dyDescent="0.25">
      <c r="A78" s="755" t="s">
        <v>385</v>
      </c>
      <c r="B78" s="766"/>
      <c r="C78" s="854">
        <f>SUM(C70:C77)</f>
        <v>76796</v>
      </c>
      <c r="D78" s="740"/>
      <c r="E78" s="877"/>
      <c r="F78" s="876"/>
      <c r="G78" s="875"/>
      <c r="H78" s="809"/>
      <c r="O78" s="879"/>
      <c r="T78" s="751"/>
      <c r="U78" s="751"/>
      <c r="V78" s="751"/>
      <c r="W78" s="857"/>
    </row>
    <row r="79" spans="1:23" ht="17.100000000000001" customHeight="1" x14ac:dyDescent="0.2">
      <c r="A79" s="865" t="s">
        <v>446</v>
      </c>
      <c r="B79" s="864"/>
      <c r="C79" s="863"/>
      <c r="D79" s="740"/>
      <c r="E79" s="877"/>
      <c r="F79" s="876"/>
      <c r="G79" s="875"/>
      <c r="I79" s="809"/>
      <c r="M79" s="809"/>
      <c r="O79" s="879"/>
    </row>
    <row r="80" spans="1:23" ht="17.100000000000001" customHeight="1" x14ac:dyDescent="0.2">
      <c r="A80" s="759" t="s">
        <v>548</v>
      </c>
      <c r="B80" s="769" t="s">
        <v>547</v>
      </c>
      <c r="C80" s="777"/>
      <c r="D80" s="740"/>
      <c r="E80" s="877"/>
      <c r="F80" s="876"/>
      <c r="G80" s="875"/>
      <c r="M80" s="809"/>
      <c r="O80" s="751">
        <v>95</v>
      </c>
      <c r="P80" s="751">
        <v>81</v>
      </c>
      <c r="Q80" s="751" t="str">
        <f>B80</f>
        <v>F26O</v>
      </c>
      <c r="R80" s="857">
        <f>ROUND(C80,0)</f>
        <v>0</v>
      </c>
      <c r="S80" s="751" t="str">
        <f>VLOOKUP(O80,Q:R,2,FALSE)</f>
        <v>NO</v>
      </c>
    </row>
    <row r="81" spans="1:23" ht="17.100000000000001" customHeight="1" x14ac:dyDescent="0.2">
      <c r="A81" s="878" t="s">
        <v>437</v>
      </c>
      <c r="B81" s="769" t="s">
        <v>436</v>
      </c>
      <c r="C81" s="777"/>
      <c r="D81" s="740"/>
      <c r="E81" s="877"/>
      <c r="F81" s="876"/>
      <c r="G81" s="875"/>
      <c r="O81" s="816">
        <v>95</v>
      </c>
      <c r="P81" s="816">
        <v>81</v>
      </c>
      <c r="Q81" s="816" t="str">
        <f>B81</f>
        <v>F01P</v>
      </c>
      <c r="R81" s="855">
        <f>ROUND(C81,0)</f>
        <v>0</v>
      </c>
      <c r="S81" s="816" t="str">
        <f>VLOOKUP(O81,Q:R,2,FALSE)</f>
        <v>NO</v>
      </c>
    </row>
    <row r="82" spans="1:23" ht="17.100000000000001" customHeight="1" thickBot="1" x14ac:dyDescent="0.25">
      <c r="A82" s="755" t="s">
        <v>435</v>
      </c>
      <c r="B82" s="766"/>
      <c r="C82" s="854">
        <f>SUM(C80:C81)</f>
        <v>0</v>
      </c>
      <c r="D82" s="740"/>
      <c r="E82" s="877"/>
      <c r="F82" s="876"/>
      <c r="G82" s="875"/>
      <c r="O82" s="751"/>
      <c r="P82" s="751"/>
      <c r="Q82" s="751"/>
      <c r="R82" s="853"/>
      <c r="S82" s="853"/>
    </row>
    <row r="83" spans="1:23" ht="17.100000000000001" customHeight="1" thickBot="1" x14ac:dyDescent="0.25">
      <c r="A83" s="749" t="s">
        <v>546</v>
      </c>
      <c r="B83" s="748"/>
      <c r="C83" s="747">
        <f>C78-C82</f>
        <v>76796</v>
      </c>
      <c r="D83" s="740"/>
      <c r="E83" s="877"/>
      <c r="F83" s="876"/>
      <c r="G83" s="875"/>
      <c r="I83" s="874"/>
      <c r="J83" s="809"/>
      <c r="K83" s="809"/>
      <c r="L83" s="809"/>
      <c r="O83" s="751"/>
      <c r="P83" s="751"/>
      <c r="Q83" s="751"/>
      <c r="R83" s="857"/>
      <c r="S83" s="853"/>
    </row>
    <row r="84" spans="1:23" ht="17.100000000000001" customHeight="1" x14ac:dyDescent="0.25">
      <c r="A84" s="873" t="s">
        <v>545</v>
      </c>
      <c r="B84" s="790"/>
      <c r="C84" s="789"/>
      <c r="D84" s="740"/>
      <c r="E84" s="873" t="s">
        <v>545</v>
      </c>
      <c r="F84" s="790"/>
      <c r="G84" s="789"/>
      <c r="H84" s="787"/>
    </row>
    <row r="85" spans="1:23" ht="17.100000000000001" customHeight="1" x14ac:dyDescent="0.2">
      <c r="A85" s="783" t="s">
        <v>544</v>
      </c>
      <c r="B85" s="782"/>
      <c r="C85" s="781"/>
      <c r="D85" s="740"/>
      <c r="E85" s="783" t="s">
        <v>415</v>
      </c>
      <c r="F85" s="872"/>
      <c r="G85" s="871"/>
    </row>
    <row r="86" spans="1:23" ht="17.100000000000001" customHeight="1" x14ac:dyDescent="0.2">
      <c r="A86" s="759" t="s">
        <v>543</v>
      </c>
      <c r="B86" s="769" t="s">
        <v>542</v>
      </c>
      <c r="C86" s="777">
        <v>37431</v>
      </c>
      <c r="D86" s="740"/>
      <c r="E86" s="759" t="s">
        <v>541</v>
      </c>
      <c r="F86" s="769" t="s">
        <v>540</v>
      </c>
      <c r="G86" s="777">
        <v>34816</v>
      </c>
      <c r="O86" s="751">
        <v>78</v>
      </c>
      <c r="P86" s="751">
        <v>2</v>
      </c>
      <c r="Q86" s="751" t="str">
        <f>B86</f>
        <v>F15N</v>
      </c>
      <c r="R86" s="857">
        <f>ROUND(C86,0)</f>
        <v>37431</v>
      </c>
      <c r="S86" s="751" t="str">
        <f>VLOOKUP(O86,Q:R,2,FALSE)</f>
        <v>NO</v>
      </c>
      <c r="T86" s="751">
        <v>78</v>
      </c>
      <c r="U86" s="751">
        <v>61</v>
      </c>
      <c r="V86" s="869" t="str">
        <f>F86</f>
        <v>U05P</v>
      </c>
      <c r="W86" s="857">
        <f>ROUND(G86,0)</f>
        <v>34816</v>
      </c>
    </row>
    <row r="87" spans="1:23" ht="17.100000000000001" customHeight="1" x14ac:dyDescent="0.2">
      <c r="A87" s="759" t="s">
        <v>539</v>
      </c>
      <c r="B87" s="769" t="s">
        <v>538</v>
      </c>
      <c r="C87" s="777"/>
      <c r="D87" s="740"/>
      <c r="E87" s="759" t="s">
        <v>537</v>
      </c>
      <c r="F87" s="769" t="s">
        <v>536</v>
      </c>
      <c r="G87" s="777"/>
      <c r="O87" s="751">
        <v>78</v>
      </c>
      <c r="P87" s="751">
        <v>2</v>
      </c>
      <c r="Q87" s="751" t="str">
        <f>B87</f>
        <v>F15O</v>
      </c>
      <c r="R87" s="857">
        <f>ROUND(C87,0)</f>
        <v>0</v>
      </c>
      <c r="S87" s="751" t="str">
        <f>VLOOKUP(O87,Q:R,2,FALSE)</f>
        <v>NO</v>
      </c>
      <c r="T87" s="751">
        <v>78</v>
      </c>
      <c r="U87" s="751">
        <v>61</v>
      </c>
      <c r="V87" s="869" t="str">
        <f>F87</f>
        <v>U05Q</v>
      </c>
      <c r="W87" s="857">
        <f>ROUND(G87,0)</f>
        <v>0</v>
      </c>
    </row>
    <row r="88" spans="1:23" ht="17.25" customHeight="1" x14ac:dyDescent="0.2">
      <c r="A88" s="759" t="s">
        <v>535</v>
      </c>
      <c r="B88" s="769" t="s">
        <v>534</v>
      </c>
      <c r="C88" s="870"/>
      <c r="D88" s="740"/>
      <c r="E88" s="759" t="s">
        <v>533</v>
      </c>
      <c r="F88" s="769" t="s">
        <v>532</v>
      </c>
      <c r="G88" s="777"/>
      <c r="L88" s="734"/>
      <c r="M88" s="734"/>
      <c r="N88" s="734"/>
      <c r="O88" s="751">
        <v>78</v>
      </c>
      <c r="P88" s="751">
        <v>2</v>
      </c>
      <c r="Q88" s="751" t="str">
        <f>B88</f>
        <v>F15P</v>
      </c>
      <c r="R88" s="857">
        <f>ROUND(C88,0)</f>
        <v>0</v>
      </c>
      <c r="S88" s="751" t="str">
        <f>VLOOKUP(O88,Q:R,2,FALSE)</f>
        <v>NO</v>
      </c>
      <c r="T88" s="751">
        <v>78</v>
      </c>
      <c r="U88" s="751">
        <v>61</v>
      </c>
      <c r="V88" s="869" t="str">
        <f>F88</f>
        <v>U05R</v>
      </c>
      <c r="W88" s="857">
        <f>ROUND(G88,0)</f>
        <v>0</v>
      </c>
    </row>
    <row r="89" spans="1:23" ht="17.25" customHeight="1" x14ac:dyDescent="0.2">
      <c r="A89" s="868" t="s">
        <v>449</v>
      </c>
      <c r="B89" s="769" t="s">
        <v>448</v>
      </c>
      <c r="C89" s="777"/>
      <c r="D89" s="740"/>
      <c r="E89" s="868" t="s">
        <v>531</v>
      </c>
      <c r="F89" s="769" t="s">
        <v>530</v>
      </c>
      <c r="G89" s="757"/>
      <c r="L89" s="734"/>
      <c r="M89" s="734"/>
      <c r="N89" s="734"/>
      <c r="O89" s="816">
        <v>78</v>
      </c>
      <c r="P89" s="816">
        <v>2</v>
      </c>
      <c r="Q89" s="816" t="str">
        <f>B89</f>
        <v>F00O</v>
      </c>
      <c r="R89" s="855">
        <f>ROUND(C89,0)</f>
        <v>0</v>
      </c>
      <c r="S89" s="816" t="str">
        <f>VLOOKUP(O89,Q:R,2,FALSE)</f>
        <v>NO</v>
      </c>
      <c r="T89" s="816">
        <v>78</v>
      </c>
      <c r="U89" s="816">
        <v>61</v>
      </c>
      <c r="V89" s="867" t="str">
        <f>F89</f>
        <v>U998</v>
      </c>
      <c r="W89" s="855">
        <f>ROUND(G89,0)</f>
        <v>0</v>
      </c>
    </row>
    <row r="90" spans="1:23" ht="17.25" customHeight="1" thickBot="1" x14ac:dyDescent="0.25">
      <c r="A90" s="755" t="s">
        <v>385</v>
      </c>
      <c r="B90" s="766"/>
      <c r="C90" s="854">
        <f>SUM(C86:C89)</f>
        <v>37431</v>
      </c>
      <c r="D90" s="740"/>
      <c r="E90" s="767" t="s">
        <v>390</v>
      </c>
      <c r="F90" s="866"/>
      <c r="G90" s="753">
        <f>SUM(G86:G89)</f>
        <v>34816</v>
      </c>
      <c r="L90" s="734"/>
      <c r="M90" s="734"/>
      <c r="N90" s="734"/>
      <c r="T90" s="751" t="s">
        <v>384</v>
      </c>
      <c r="U90" s="751"/>
      <c r="V90" s="751"/>
      <c r="W90" s="857"/>
    </row>
    <row r="91" spans="1:23" ht="17.25" customHeight="1" thickBot="1" x14ac:dyDescent="0.25">
      <c r="A91" s="865" t="s">
        <v>446</v>
      </c>
      <c r="B91" s="864"/>
      <c r="C91" s="863"/>
      <c r="D91" s="740"/>
      <c r="E91" s="749" t="s">
        <v>527</v>
      </c>
      <c r="F91" s="862"/>
      <c r="G91" s="861">
        <f>G90</f>
        <v>34816</v>
      </c>
      <c r="T91" s="751"/>
      <c r="U91" s="751"/>
      <c r="V91" s="751"/>
      <c r="W91" s="853"/>
    </row>
    <row r="92" spans="1:23" ht="17.25" customHeight="1" x14ac:dyDescent="0.2">
      <c r="A92" s="759" t="s">
        <v>529</v>
      </c>
      <c r="B92" s="769" t="s">
        <v>528</v>
      </c>
      <c r="C92" s="777"/>
      <c r="D92" s="740"/>
      <c r="E92" s="860"/>
      <c r="F92" s="859"/>
      <c r="G92" s="858"/>
      <c r="O92" s="751">
        <v>78</v>
      </c>
      <c r="P92" s="751">
        <v>81</v>
      </c>
      <c r="Q92" s="751" t="str">
        <f>B92</f>
        <v>F15R</v>
      </c>
      <c r="R92" s="857">
        <f>ROUND(C92,0)</f>
        <v>0</v>
      </c>
      <c r="S92" s="751" t="str">
        <f>VLOOKUP(O92,Q:R,2,FALSE)</f>
        <v>NO</v>
      </c>
      <c r="T92" s="853"/>
      <c r="U92" s="732"/>
      <c r="V92" s="732"/>
      <c r="W92" s="732"/>
    </row>
    <row r="93" spans="1:23" ht="17.25" customHeight="1" x14ac:dyDescent="0.2">
      <c r="A93" s="759" t="s">
        <v>437</v>
      </c>
      <c r="B93" s="769" t="s">
        <v>436</v>
      </c>
      <c r="C93" s="777"/>
      <c r="D93" s="740"/>
      <c r="E93" s="815"/>
      <c r="F93" s="856"/>
      <c r="G93" s="824"/>
      <c r="O93" s="816">
        <v>78</v>
      </c>
      <c r="P93" s="816">
        <v>81</v>
      </c>
      <c r="Q93" s="816" t="str">
        <f>B93</f>
        <v>F01P</v>
      </c>
      <c r="R93" s="855">
        <f>ROUND(C93,0)</f>
        <v>0</v>
      </c>
      <c r="S93" s="816" t="str">
        <f>VLOOKUP(O93,Q:R,2,FALSE)</f>
        <v>NO</v>
      </c>
      <c r="T93" s="853"/>
      <c r="U93" s="732"/>
      <c r="V93" s="732"/>
      <c r="W93" s="732"/>
    </row>
    <row r="94" spans="1:23" ht="17.25" customHeight="1" thickBot="1" x14ac:dyDescent="0.25">
      <c r="A94" s="755" t="s">
        <v>435</v>
      </c>
      <c r="B94" s="766"/>
      <c r="C94" s="854">
        <f>SUM(C92:C93)</f>
        <v>0</v>
      </c>
      <c r="D94" s="740"/>
      <c r="E94" s="852"/>
      <c r="F94" s="851"/>
      <c r="G94" s="814"/>
      <c r="O94" s="751" t="s">
        <v>384</v>
      </c>
      <c r="P94" s="751"/>
      <c r="Q94" s="751"/>
      <c r="R94" s="853"/>
      <c r="S94" s="853"/>
      <c r="T94" s="853"/>
      <c r="U94" s="732"/>
      <c r="V94" s="732"/>
      <c r="W94" s="732"/>
    </row>
    <row r="95" spans="1:23" ht="17.25" customHeight="1" thickBot="1" x14ac:dyDescent="0.25">
      <c r="A95" s="749" t="s">
        <v>527</v>
      </c>
      <c r="B95" s="748"/>
      <c r="C95" s="747">
        <f>C90-C94</f>
        <v>37431</v>
      </c>
      <c r="D95" s="740"/>
      <c r="E95" s="852"/>
      <c r="F95" s="851"/>
      <c r="G95" s="814"/>
      <c r="T95" s="733"/>
      <c r="U95" s="732"/>
      <c r="V95" s="732"/>
      <c r="W95" s="732"/>
    </row>
    <row r="96" spans="1:23" ht="17.25" customHeight="1" thickBot="1" x14ac:dyDescent="0.25">
      <c r="A96" s="813" t="s">
        <v>382</v>
      </c>
      <c r="B96" s="738"/>
      <c r="C96" s="741">
        <f>C67+C83+C95</f>
        <v>864175</v>
      </c>
      <c r="D96" s="810"/>
      <c r="E96" s="739" t="s">
        <v>381</v>
      </c>
      <c r="F96" s="738"/>
      <c r="G96" s="850">
        <f>G34+G75+G91</f>
        <v>836244</v>
      </c>
      <c r="T96" s="733"/>
      <c r="U96" s="732"/>
      <c r="V96" s="732"/>
      <c r="W96" s="732"/>
    </row>
    <row r="97" spans="1:23" ht="5.25" customHeight="1" x14ac:dyDescent="0.2">
      <c r="D97" s="847"/>
      <c r="E97" s="808"/>
      <c r="T97" s="733"/>
      <c r="U97" s="732"/>
      <c r="V97" s="732"/>
      <c r="W97" s="732"/>
    </row>
    <row r="98" spans="1:23" ht="10.9" customHeight="1" x14ac:dyDescent="0.2">
      <c r="A98" s="732" t="s">
        <v>433</v>
      </c>
      <c r="D98" s="847"/>
    </row>
    <row r="99" spans="1:23" ht="10.9" customHeight="1" x14ac:dyDescent="0.2">
      <c r="A99" s="732" t="s">
        <v>526</v>
      </c>
      <c r="D99" s="847"/>
    </row>
    <row r="100" spans="1:23" ht="10.9" customHeight="1" x14ac:dyDescent="0.2">
      <c r="A100" s="732" t="s">
        <v>525</v>
      </c>
      <c r="D100" s="847"/>
    </row>
    <row r="101" spans="1:23" ht="10.9" customHeight="1" x14ac:dyDescent="0.2">
      <c r="A101" s="732" t="s">
        <v>524</v>
      </c>
      <c r="D101" s="847"/>
    </row>
    <row r="102" spans="1:23" ht="10.9" customHeight="1" x14ac:dyDescent="0.2">
      <c r="A102" s="732" t="s">
        <v>523</v>
      </c>
      <c r="B102" s="849"/>
      <c r="C102" s="848"/>
      <c r="D102" s="847"/>
      <c r="E102" s="848"/>
      <c r="F102" s="848"/>
      <c r="G102" s="848"/>
    </row>
    <row r="103" spans="1:23" ht="10.9" customHeight="1" x14ac:dyDescent="0.2">
      <c r="A103" s="733" t="s">
        <v>522</v>
      </c>
      <c r="B103" s="849"/>
      <c r="C103" s="848"/>
      <c r="D103" s="847"/>
      <c r="E103" s="848"/>
      <c r="F103" s="848"/>
      <c r="G103" s="848"/>
    </row>
    <row r="104" spans="1:23" ht="10.9" customHeight="1" x14ac:dyDescent="0.2">
      <c r="A104" s="732" t="s">
        <v>521</v>
      </c>
      <c r="B104" s="849"/>
      <c r="C104" s="848"/>
      <c r="D104" s="847"/>
      <c r="E104" s="848"/>
      <c r="F104" s="848"/>
      <c r="G104" s="848"/>
    </row>
    <row r="105" spans="1:23" ht="10.9" customHeight="1" x14ac:dyDescent="0.2">
      <c r="A105" s="733" t="s">
        <v>520</v>
      </c>
      <c r="B105" s="849"/>
      <c r="C105" s="848"/>
      <c r="D105" s="847"/>
      <c r="E105" s="848"/>
      <c r="F105" s="848"/>
      <c r="G105" s="848"/>
    </row>
    <row r="106" spans="1:23" ht="10.9" customHeight="1" x14ac:dyDescent="0.2">
      <c r="A106" s="732" t="s">
        <v>519</v>
      </c>
      <c r="B106" s="849"/>
      <c r="C106" s="848"/>
      <c r="D106" s="847"/>
      <c r="E106" s="848"/>
      <c r="F106" s="848"/>
      <c r="G106" s="848"/>
    </row>
    <row r="107" spans="1:23" ht="10.9" customHeight="1" x14ac:dyDescent="0.2">
      <c r="A107" s="733" t="s">
        <v>428</v>
      </c>
      <c r="B107" s="849"/>
      <c r="C107" s="848"/>
      <c r="D107" s="847"/>
      <c r="E107" s="848"/>
      <c r="F107" s="848"/>
      <c r="G107" s="848"/>
    </row>
    <row r="108" spans="1:23" ht="10.9" customHeight="1" x14ac:dyDescent="0.2">
      <c r="A108" s="732" t="s">
        <v>518</v>
      </c>
      <c r="D108" s="847"/>
    </row>
    <row r="109" spans="1:23" ht="10.9" customHeight="1" x14ac:dyDescent="0.2">
      <c r="A109" s="732" t="s">
        <v>517</v>
      </c>
      <c r="D109" s="847"/>
    </row>
    <row r="110" spans="1:23" ht="10.9" customHeight="1" x14ac:dyDescent="0.2">
      <c r="A110" s="732" t="s">
        <v>516</v>
      </c>
      <c r="D110" s="847"/>
    </row>
    <row r="111" spans="1:23" ht="10.9" customHeight="1" x14ac:dyDescent="0.2">
      <c r="A111" s="732" t="s">
        <v>515</v>
      </c>
      <c r="D111" s="847"/>
    </row>
    <row r="112" spans="1:23" ht="10.9" customHeight="1" x14ac:dyDescent="0.2">
      <c r="A112" s="732" t="s">
        <v>514</v>
      </c>
      <c r="D112" s="847"/>
    </row>
    <row r="113" spans="1:1" ht="10.9" customHeight="1" x14ac:dyDescent="0.2">
      <c r="A113" s="732" t="s">
        <v>513</v>
      </c>
    </row>
    <row r="114" spans="1:1" ht="10.9" customHeight="1" x14ac:dyDescent="0.2">
      <c r="A114" s="732" t="s">
        <v>512</v>
      </c>
    </row>
    <row r="115" spans="1:1" ht="10.9" customHeight="1" x14ac:dyDescent="0.2">
      <c r="A115" s="732" t="s">
        <v>511</v>
      </c>
    </row>
    <row r="116" spans="1:1" ht="10.9" customHeight="1" x14ac:dyDescent="0.2">
      <c r="A116" s="732" t="s">
        <v>510</v>
      </c>
    </row>
    <row r="117" spans="1:1" ht="10.9" customHeight="1" x14ac:dyDescent="0.2">
      <c r="A117" s="732" t="s">
        <v>509</v>
      </c>
    </row>
    <row r="118" spans="1:1" ht="10.9" customHeight="1" x14ac:dyDescent="0.2">
      <c r="A118" s="732" t="s">
        <v>508</v>
      </c>
    </row>
    <row r="119" spans="1:1" ht="10.9" customHeight="1" x14ac:dyDescent="0.2">
      <c r="A119" s="732" t="s">
        <v>507</v>
      </c>
    </row>
    <row r="120" spans="1:1" ht="10.9" customHeight="1" x14ac:dyDescent="0.2">
      <c r="A120" s="732" t="s">
        <v>506</v>
      </c>
    </row>
    <row r="121" spans="1:1" ht="10.9" customHeight="1" x14ac:dyDescent="0.2">
      <c r="A121" s="732" t="s">
        <v>505</v>
      </c>
    </row>
    <row r="122" spans="1:1" ht="10.9" customHeight="1" x14ac:dyDescent="0.2">
      <c r="A122" s="732" t="s">
        <v>504</v>
      </c>
    </row>
    <row r="123" spans="1:1" ht="10.9" customHeight="1" x14ac:dyDescent="0.2">
      <c r="A123" s="732" t="s">
        <v>503</v>
      </c>
    </row>
    <row r="124" spans="1:1" ht="10.9" customHeight="1" x14ac:dyDescent="0.2">
      <c r="A124" s="732" t="s">
        <v>502</v>
      </c>
    </row>
  </sheetData>
  <sheetProtection algorithmName="SHA-512" hashValue="wwAsEe5qdipMxp99YGLyWh8hsCL/J5CQdgBKWFlc6j8t03xaAKFMHvW7xvVj7uijmeDKzTgjGe8OcjghyTURNQ==" saltValue="M5uXCreFPsPF22w/IcoTkQ==" spinCount="100000" sheet="1" formatColumns="0" selectLockedCells="1"/>
  <mergeCells count="4">
    <mergeCell ref="H6:H11"/>
    <mergeCell ref="H12:H13"/>
    <mergeCell ref="H14:H15"/>
    <mergeCell ref="H27:H29"/>
  </mergeCells>
  <dataValidations count="2">
    <dataValidation type="whole" allowBlank="1" showInputMessage="1" showErrorMessage="1" errorTitle="ERRORE NEL DATO IMMESSO" error="INSERIRE SOLO NUMERI INTERI POSITIVI" promptTitle="Attenzione: " prompt="il valore della voce F33Z deve essere minore o uguale della differenza tra la voce F33X e la voce F33Y" sqref="C64">
      <formula1>0</formula1>
      <formula2>999999999999</formula2>
    </dataValidation>
    <dataValidation type="whole" allowBlank="1" showInputMessage="1" showErrorMessage="1" errorTitle="ERRORE NEL DATO IMMESSO" error="INSERIRE SOLO NUMERI INTERI POSITIVI" promptTitle="Attenzione:" prompt="il valore della voce F33Y deve essere minore o uguale della differenza tra la voce F33X e la voce F33Z" sqref="C63">
      <formula1>0</formula1>
      <formula2>999999999999</formula2>
    </dataValidation>
  </dataValidations>
  <printOptions horizontalCentered="1"/>
  <pageMargins left="0.39370078740157483" right="0.39370078740157483" top="0.39370078740157483" bottom="0.39370078740157483" header="0.51181102362204722" footer="0.19685039370078741"/>
  <pageSetup paperSize="8"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whole" allowBlank="1" showInputMessage="1" showErrorMessage="1" errorTitle="ERRORE NEL DATO IMMESSO" error="INSERIRE SOLO NUMERI INTERI POSITIVI">
          <x14:formula1>
            <xm:f>0</xm:f>
          </x14:formula1>
          <x14:formula2>
            <xm:f>999999999999</xm:f>
          </x14:formula2>
          <xm:sqref>C92:C93 IX85:IX86 ST85:ST86 ACP85:ACP86 AML85:AML86 AWH85:AWH86 BGD85:BGD86 BPZ85:BPZ86 BZV85:BZV86 CJR85:CJR86 CTN85:CTN86 DDJ85:DDJ86 DNF85:DNF86 DXB85:DXB86 EGX85:EGX86 EQT85:EQT86 FAP85:FAP86 FKL85:FKL86 FUH85:FUH86 GED85:GED86 GNZ85:GNZ86 GXV85:GXV86 HHR85:HHR86 HRN85:HRN86 IBJ85:IBJ86 ILF85:ILF86 IVB85:IVB86 JEX85:JEX86 JOT85:JOT86 JYP85:JYP86 KIL85:KIL86 KSH85:KSH86 LCD85:LCD86 LLZ85:LLZ86 LVV85:LVV86 MFR85:MFR86 MPN85:MPN86 MZJ85:MZJ86 NJF85:NJF86 NTB85:NTB86 OCX85:OCX86 OMT85:OMT86 OWP85:OWP86 PGL85:PGL86 PQH85:PQH86 QAD85:QAD86 QJZ85:QJZ86 QTV85:QTV86 RDR85:RDR86 RNN85:RNN86 RXJ85:RXJ86 SHF85:SHF86 SRB85:SRB86 TAX85:TAX86 TKT85:TKT86 TUP85:TUP86 UEL85:UEL86 UOH85:UOH86 UYD85:UYD86 VHZ85:VHZ86 VRV85:VRV86 WBR85:WBR86 WLN85:WLN86 WVJ85:WVJ86 C65622:C65623 IX65615:IX65616 ST65615:ST65616 ACP65615:ACP65616 AML65615:AML65616 AWH65615:AWH65616 BGD65615:BGD65616 BPZ65615:BPZ65616 BZV65615:BZV65616 CJR65615:CJR65616 CTN65615:CTN65616 DDJ65615:DDJ65616 DNF65615:DNF65616 DXB65615:DXB65616 EGX65615:EGX65616 EQT65615:EQT65616 FAP65615:FAP65616 FKL65615:FKL65616 FUH65615:FUH65616 GED65615:GED65616 GNZ65615:GNZ65616 GXV65615:GXV65616 HHR65615:HHR65616 HRN65615:HRN65616 IBJ65615:IBJ65616 ILF65615:ILF65616 IVB65615:IVB65616 JEX65615:JEX65616 JOT65615:JOT65616 JYP65615:JYP65616 KIL65615:KIL65616 KSH65615:KSH65616 LCD65615:LCD65616 LLZ65615:LLZ65616 LVV65615:LVV65616 MFR65615:MFR65616 MPN65615:MPN65616 MZJ65615:MZJ65616 NJF65615:NJF65616 NTB65615:NTB65616 OCX65615:OCX65616 OMT65615:OMT65616 OWP65615:OWP65616 PGL65615:PGL65616 PQH65615:PQH65616 QAD65615:QAD65616 QJZ65615:QJZ65616 QTV65615:QTV65616 RDR65615:RDR65616 RNN65615:RNN65616 RXJ65615:RXJ65616 SHF65615:SHF65616 SRB65615:SRB65616 TAX65615:TAX65616 TKT65615:TKT65616 TUP65615:TUP65616 UEL65615:UEL65616 UOH65615:UOH65616 UYD65615:UYD65616 VHZ65615:VHZ65616 VRV65615:VRV65616 WBR65615:WBR65616 WLN65615:WLN65616 WVJ65615:WVJ65616 C131158:C131159 IX131151:IX131152 ST131151:ST131152 ACP131151:ACP131152 AML131151:AML131152 AWH131151:AWH131152 BGD131151:BGD131152 BPZ131151:BPZ131152 BZV131151:BZV131152 CJR131151:CJR131152 CTN131151:CTN131152 DDJ131151:DDJ131152 DNF131151:DNF131152 DXB131151:DXB131152 EGX131151:EGX131152 EQT131151:EQT131152 FAP131151:FAP131152 FKL131151:FKL131152 FUH131151:FUH131152 GED131151:GED131152 GNZ131151:GNZ131152 GXV131151:GXV131152 HHR131151:HHR131152 HRN131151:HRN131152 IBJ131151:IBJ131152 ILF131151:ILF131152 IVB131151:IVB131152 JEX131151:JEX131152 JOT131151:JOT131152 JYP131151:JYP131152 KIL131151:KIL131152 KSH131151:KSH131152 LCD131151:LCD131152 LLZ131151:LLZ131152 LVV131151:LVV131152 MFR131151:MFR131152 MPN131151:MPN131152 MZJ131151:MZJ131152 NJF131151:NJF131152 NTB131151:NTB131152 OCX131151:OCX131152 OMT131151:OMT131152 OWP131151:OWP131152 PGL131151:PGL131152 PQH131151:PQH131152 QAD131151:QAD131152 QJZ131151:QJZ131152 QTV131151:QTV131152 RDR131151:RDR131152 RNN131151:RNN131152 RXJ131151:RXJ131152 SHF131151:SHF131152 SRB131151:SRB131152 TAX131151:TAX131152 TKT131151:TKT131152 TUP131151:TUP131152 UEL131151:UEL131152 UOH131151:UOH131152 UYD131151:UYD131152 VHZ131151:VHZ131152 VRV131151:VRV131152 WBR131151:WBR131152 WLN131151:WLN131152 WVJ131151:WVJ131152 C196694:C196695 IX196687:IX196688 ST196687:ST196688 ACP196687:ACP196688 AML196687:AML196688 AWH196687:AWH196688 BGD196687:BGD196688 BPZ196687:BPZ196688 BZV196687:BZV196688 CJR196687:CJR196688 CTN196687:CTN196688 DDJ196687:DDJ196688 DNF196687:DNF196688 DXB196687:DXB196688 EGX196687:EGX196688 EQT196687:EQT196688 FAP196687:FAP196688 FKL196687:FKL196688 FUH196687:FUH196688 GED196687:GED196688 GNZ196687:GNZ196688 GXV196687:GXV196688 HHR196687:HHR196688 HRN196687:HRN196688 IBJ196687:IBJ196688 ILF196687:ILF196688 IVB196687:IVB196688 JEX196687:JEX196688 JOT196687:JOT196688 JYP196687:JYP196688 KIL196687:KIL196688 KSH196687:KSH196688 LCD196687:LCD196688 LLZ196687:LLZ196688 LVV196687:LVV196688 MFR196687:MFR196688 MPN196687:MPN196688 MZJ196687:MZJ196688 NJF196687:NJF196688 NTB196687:NTB196688 OCX196687:OCX196688 OMT196687:OMT196688 OWP196687:OWP196688 PGL196687:PGL196688 PQH196687:PQH196688 QAD196687:QAD196688 QJZ196687:QJZ196688 QTV196687:QTV196688 RDR196687:RDR196688 RNN196687:RNN196688 RXJ196687:RXJ196688 SHF196687:SHF196688 SRB196687:SRB196688 TAX196687:TAX196688 TKT196687:TKT196688 TUP196687:TUP196688 UEL196687:UEL196688 UOH196687:UOH196688 UYD196687:UYD196688 VHZ196687:VHZ196688 VRV196687:VRV196688 WBR196687:WBR196688 WLN196687:WLN196688 WVJ196687:WVJ196688 C262230:C262231 IX262223:IX262224 ST262223:ST262224 ACP262223:ACP262224 AML262223:AML262224 AWH262223:AWH262224 BGD262223:BGD262224 BPZ262223:BPZ262224 BZV262223:BZV262224 CJR262223:CJR262224 CTN262223:CTN262224 DDJ262223:DDJ262224 DNF262223:DNF262224 DXB262223:DXB262224 EGX262223:EGX262224 EQT262223:EQT262224 FAP262223:FAP262224 FKL262223:FKL262224 FUH262223:FUH262224 GED262223:GED262224 GNZ262223:GNZ262224 GXV262223:GXV262224 HHR262223:HHR262224 HRN262223:HRN262224 IBJ262223:IBJ262224 ILF262223:ILF262224 IVB262223:IVB262224 JEX262223:JEX262224 JOT262223:JOT262224 JYP262223:JYP262224 KIL262223:KIL262224 KSH262223:KSH262224 LCD262223:LCD262224 LLZ262223:LLZ262224 LVV262223:LVV262224 MFR262223:MFR262224 MPN262223:MPN262224 MZJ262223:MZJ262224 NJF262223:NJF262224 NTB262223:NTB262224 OCX262223:OCX262224 OMT262223:OMT262224 OWP262223:OWP262224 PGL262223:PGL262224 PQH262223:PQH262224 QAD262223:QAD262224 QJZ262223:QJZ262224 QTV262223:QTV262224 RDR262223:RDR262224 RNN262223:RNN262224 RXJ262223:RXJ262224 SHF262223:SHF262224 SRB262223:SRB262224 TAX262223:TAX262224 TKT262223:TKT262224 TUP262223:TUP262224 UEL262223:UEL262224 UOH262223:UOH262224 UYD262223:UYD262224 VHZ262223:VHZ262224 VRV262223:VRV262224 WBR262223:WBR262224 WLN262223:WLN262224 WVJ262223:WVJ262224 C327766:C327767 IX327759:IX327760 ST327759:ST327760 ACP327759:ACP327760 AML327759:AML327760 AWH327759:AWH327760 BGD327759:BGD327760 BPZ327759:BPZ327760 BZV327759:BZV327760 CJR327759:CJR327760 CTN327759:CTN327760 DDJ327759:DDJ327760 DNF327759:DNF327760 DXB327759:DXB327760 EGX327759:EGX327760 EQT327759:EQT327760 FAP327759:FAP327760 FKL327759:FKL327760 FUH327759:FUH327760 GED327759:GED327760 GNZ327759:GNZ327760 GXV327759:GXV327760 HHR327759:HHR327760 HRN327759:HRN327760 IBJ327759:IBJ327760 ILF327759:ILF327760 IVB327759:IVB327760 JEX327759:JEX327760 JOT327759:JOT327760 JYP327759:JYP327760 KIL327759:KIL327760 KSH327759:KSH327760 LCD327759:LCD327760 LLZ327759:LLZ327760 LVV327759:LVV327760 MFR327759:MFR327760 MPN327759:MPN327760 MZJ327759:MZJ327760 NJF327759:NJF327760 NTB327759:NTB327760 OCX327759:OCX327760 OMT327759:OMT327760 OWP327759:OWP327760 PGL327759:PGL327760 PQH327759:PQH327760 QAD327759:QAD327760 QJZ327759:QJZ327760 QTV327759:QTV327760 RDR327759:RDR327760 RNN327759:RNN327760 RXJ327759:RXJ327760 SHF327759:SHF327760 SRB327759:SRB327760 TAX327759:TAX327760 TKT327759:TKT327760 TUP327759:TUP327760 UEL327759:UEL327760 UOH327759:UOH327760 UYD327759:UYD327760 VHZ327759:VHZ327760 VRV327759:VRV327760 WBR327759:WBR327760 WLN327759:WLN327760 WVJ327759:WVJ327760 C393302:C393303 IX393295:IX393296 ST393295:ST393296 ACP393295:ACP393296 AML393295:AML393296 AWH393295:AWH393296 BGD393295:BGD393296 BPZ393295:BPZ393296 BZV393295:BZV393296 CJR393295:CJR393296 CTN393295:CTN393296 DDJ393295:DDJ393296 DNF393295:DNF393296 DXB393295:DXB393296 EGX393295:EGX393296 EQT393295:EQT393296 FAP393295:FAP393296 FKL393295:FKL393296 FUH393295:FUH393296 GED393295:GED393296 GNZ393295:GNZ393296 GXV393295:GXV393296 HHR393295:HHR393296 HRN393295:HRN393296 IBJ393295:IBJ393296 ILF393295:ILF393296 IVB393295:IVB393296 JEX393295:JEX393296 JOT393295:JOT393296 JYP393295:JYP393296 KIL393295:KIL393296 KSH393295:KSH393296 LCD393295:LCD393296 LLZ393295:LLZ393296 LVV393295:LVV393296 MFR393295:MFR393296 MPN393295:MPN393296 MZJ393295:MZJ393296 NJF393295:NJF393296 NTB393295:NTB393296 OCX393295:OCX393296 OMT393295:OMT393296 OWP393295:OWP393296 PGL393295:PGL393296 PQH393295:PQH393296 QAD393295:QAD393296 QJZ393295:QJZ393296 QTV393295:QTV393296 RDR393295:RDR393296 RNN393295:RNN393296 RXJ393295:RXJ393296 SHF393295:SHF393296 SRB393295:SRB393296 TAX393295:TAX393296 TKT393295:TKT393296 TUP393295:TUP393296 UEL393295:UEL393296 UOH393295:UOH393296 UYD393295:UYD393296 VHZ393295:VHZ393296 VRV393295:VRV393296 WBR393295:WBR393296 WLN393295:WLN393296 WVJ393295:WVJ393296 C458838:C458839 IX458831:IX458832 ST458831:ST458832 ACP458831:ACP458832 AML458831:AML458832 AWH458831:AWH458832 BGD458831:BGD458832 BPZ458831:BPZ458832 BZV458831:BZV458832 CJR458831:CJR458832 CTN458831:CTN458832 DDJ458831:DDJ458832 DNF458831:DNF458832 DXB458831:DXB458832 EGX458831:EGX458832 EQT458831:EQT458832 FAP458831:FAP458832 FKL458831:FKL458832 FUH458831:FUH458832 GED458831:GED458832 GNZ458831:GNZ458832 GXV458831:GXV458832 HHR458831:HHR458832 HRN458831:HRN458832 IBJ458831:IBJ458832 ILF458831:ILF458832 IVB458831:IVB458832 JEX458831:JEX458832 JOT458831:JOT458832 JYP458831:JYP458832 KIL458831:KIL458832 KSH458831:KSH458832 LCD458831:LCD458832 LLZ458831:LLZ458832 LVV458831:LVV458832 MFR458831:MFR458832 MPN458831:MPN458832 MZJ458831:MZJ458832 NJF458831:NJF458832 NTB458831:NTB458832 OCX458831:OCX458832 OMT458831:OMT458832 OWP458831:OWP458832 PGL458831:PGL458832 PQH458831:PQH458832 QAD458831:QAD458832 QJZ458831:QJZ458832 QTV458831:QTV458832 RDR458831:RDR458832 RNN458831:RNN458832 RXJ458831:RXJ458832 SHF458831:SHF458832 SRB458831:SRB458832 TAX458831:TAX458832 TKT458831:TKT458832 TUP458831:TUP458832 UEL458831:UEL458832 UOH458831:UOH458832 UYD458831:UYD458832 VHZ458831:VHZ458832 VRV458831:VRV458832 WBR458831:WBR458832 WLN458831:WLN458832 WVJ458831:WVJ458832 C524374:C524375 IX524367:IX524368 ST524367:ST524368 ACP524367:ACP524368 AML524367:AML524368 AWH524367:AWH524368 BGD524367:BGD524368 BPZ524367:BPZ524368 BZV524367:BZV524368 CJR524367:CJR524368 CTN524367:CTN524368 DDJ524367:DDJ524368 DNF524367:DNF524368 DXB524367:DXB524368 EGX524367:EGX524368 EQT524367:EQT524368 FAP524367:FAP524368 FKL524367:FKL524368 FUH524367:FUH524368 GED524367:GED524368 GNZ524367:GNZ524368 GXV524367:GXV524368 HHR524367:HHR524368 HRN524367:HRN524368 IBJ524367:IBJ524368 ILF524367:ILF524368 IVB524367:IVB524368 JEX524367:JEX524368 JOT524367:JOT524368 JYP524367:JYP524368 KIL524367:KIL524368 KSH524367:KSH524368 LCD524367:LCD524368 LLZ524367:LLZ524368 LVV524367:LVV524368 MFR524367:MFR524368 MPN524367:MPN524368 MZJ524367:MZJ524368 NJF524367:NJF524368 NTB524367:NTB524368 OCX524367:OCX524368 OMT524367:OMT524368 OWP524367:OWP524368 PGL524367:PGL524368 PQH524367:PQH524368 QAD524367:QAD524368 QJZ524367:QJZ524368 QTV524367:QTV524368 RDR524367:RDR524368 RNN524367:RNN524368 RXJ524367:RXJ524368 SHF524367:SHF524368 SRB524367:SRB524368 TAX524367:TAX524368 TKT524367:TKT524368 TUP524367:TUP524368 UEL524367:UEL524368 UOH524367:UOH524368 UYD524367:UYD524368 VHZ524367:VHZ524368 VRV524367:VRV524368 WBR524367:WBR524368 WLN524367:WLN524368 WVJ524367:WVJ524368 C589910:C589911 IX589903:IX589904 ST589903:ST589904 ACP589903:ACP589904 AML589903:AML589904 AWH589903:AWH589904 BGD589903:BGD589904 BPZ589903:BPZ589904 BZV589903:BZV589904 CJR589903:CJR589904 CTN589903:CTN589904 DDJ589903:DDJ589904 DNF589903:DNF589904 DXB589903:DXB589904 EGX589903:EGX589904 EQT589903:EQT589904 FAP589903:FAP589904 FKL589903:FKL589904 FUH589903:FUH589904 GED589903:GED589904 GNZ589903:GNZ589904 GXV589903:GXV589904 HHR589903:HHR589904 HRN589903:HRN589904 IBJ589903:IBJ589904 ILF589903:ILF589904 IVB589903:IVB589904 JEX589903:JEX589904 JOT589903:JOT589904 JYP589903:JYP589904 KIL589903:KIL589904 KSH589903:KSH589904 LCD589903:LCD589904 LLZ589903:LLZ589904 LVV589903:LVV589904 MFR589903:MFR589904 MPN589903:MPN589904 MZJ589903:MZJ589904 NJF589903:NJF589904 NTB589903:NTB589904 OCX589903:OCX589904 OMT589903:OMT589904 OWP589903:OWP589904 PGL589903:PGL589904 PQH589903:PQH589904 QAD589903:QAD589904 QJZ589903:QJZ589904 QTV589903:QTV589904 RDR589903:RDR589904 RNN589903:RNN589904 RXJ589903:RXJ589904 SHF589903:SHF589904 SRB589903:SRB589904 TAX589903:TAX589904 TKT589903:TKT589904 TUP589903:TUP589904 UEL589903:UEL589904 UOH589903:UOH589904 UYD589903:UYD589904 VHZ589903:VHZ589904 VRV589903:VRV589904 WBR589903:WBR589904 WLN589903:WLN589904 WVJ589903:WVJ589904 C655446:C655447 IX655439:IX655440 ST655439:ST655440 ACP655439:ACP655440 AML655439:AML655440 AWH655439:AWH655440 BGD655439:BGD655440 BPZ655439:BPZ655440 BZV655439:BZV655440 CJR655439:CJR655440 CTN655439:CTN655440 DDJ655439:DDJ655440 DNF655439:DNF655440 DXB655439:DXB655440 EGX655439:EGX655440 EQT655439:EQT655440 FAP655439:FAP655440 FKL655439:FKL655440 FUH655439:FUH655440 GED655439:GED655440 GNZ655439:GNZ655440 GXV655439:GXV655440 HHR655439:HHR655440 HRN655439:HRN655440 IBJ655439:IBJ655440 ILF655439:ILF655440 IVB655439:IVB655440 JEX655439:JEX655440 JOT655439:JOT655440 JYP655439:JYP655440 KIL655439:KIL655440 KSH655439:KSH655440 LCD655439:LCD655440 LLZ655439:LLZ655440 LVV655439:LVV655440 MFR655439:MFR655440 MPN655439:MPN655440 MZJ655439:MZJ655440 NJF655439:NJF655440 NTB655439:NTB655440 OCX655439:OCX655440 OMT655439:OMT655440 OWP655439:OWP655440 PGL655439:PGL655440 PQH655439:PQH655440 QAD655439:QAD655440 QJZ655439:QJZ655440 QTV655439:QTV655440 RDR655439:RDR655440 RNN655439:RNN655440 RXJ655439:RXJ655440 SHF655439:SHF655440 SRB655439:SRB655440 TAX655439:TAX655440 TKT655439:TKT655440 TUP655439:TUP655440 UEL655439:UEL655440 UOH655439:UOH655440 UYD655439:UYD655440 VHZ655439:VHZ655440 VRV655439:VRV655440 WBR655439:WBR655440 WLN655439:WLN655440 WVJ655439:WVJ655440 C720982:C720983 IX720975:IX720976 ST720975:ST720976 ACP720975:ACP720976 AML720975:AML720976 AWH720975:AWH720976 BGD720975:BGD720976 BPZ720975:BPZ720976 BZV720975:BZV720976 CJR720975:CJR720976 CTN720975:CTN720976 DDJ720975:DDJ720976 DNF720975:DNF720976 DXB720975:DXB720976 EGX720975:EGX720976 EQT720975:EQT720976 FAP720975:FAP720976 FKL720975:FKL720976 FUH720975:FUH720976 GED720975:GED720976 GNZ720975:GNZ720976 GXV720975:GXV720976 HHR720975:HHR720976 HRN720975:HRN720976 IBJ720975:IBJ720976 ILF720975:ILF720976 IVB720975:IVB720976 JEX720975:JEX720976 JOT720975:JOT720976 JYP720975:JYP720976 KIL720975:KIL720976 KSH720975:KSH720976 LCD720975:LCD720976 LLZ720975:LLZ720976 LVV720975:LVV720976 MFR720975:MFR720976 MPN720975:MPN720976 MZJ720975:MZJ720976 NJF720975:NJF720976 NTB720975:NTB720976 OCX720975:OCX720976 OMT720975:OMT720976 OWP720975:OWP720976 PGL720975:PGL720976 PQH720975:PQH720976 QAD720975:QAD720976 QJZ720975:QJZ720976 QTV720975:QTV720976 RDR720975:RDR720976 RNN720975:RNN720976 RXJ720975:RXJ720976 SHF720975:SHF720976 SRB720975:SRB720976 TAX720975:TAX720976 TKT720975:TKT720976 TUP720975:TUP720976 UEL720975:UEL720976 UOH720975:UOH720976 UYD720975:UYD720976 VHZ720975:VHZ720976 VRV720975:VRV720976 WBR720975:WBR720976 WLN720975:WLN720976 WVJ720975:WVJ720976 C786518:C786519 IX786511:IX786512 ST786511:ST786512 ACP786511:ACP786512 AML786511:AML786512 AWH786511:AWH786512 BGD786511:BGD786512 BPZ786511:BPZ786512 BZV786511:BZV786512 CJR786511:CJR786512 CTN786511:CTN786512 DDJ786511:DDJ786512 DNF786511:DNF786512 DXB786511:DXB786512 EGX786511:EGX786512 EQT786511:EQT786512 FAP786511:FAP786512 FKL786511:FKL786512 FUH786511:FUH786512 GED786511:GED786512 GNZ786511:GNZ786512 GXV786511:GXV786512 HHR786511:HHR786512 HRN786511:HRN786512 IBJ786511:IBJ786512 ILF786511:ILF786512 IVB786511:IVB786512 JEX786511:JEX786512 JOT786511:JOT786512 JYP786511:JYP786512 KIL786511:KIL786512 KSH786511:KSH786512 LCD786511:LCD786512 LLZ786511:LLZ786512 LVV786511:LVV786512 MFR786511:MFR786512 MPN786511:MPN786512 MZJ786511:MZJ786512 NJF786511:NJF786512 NTB786511:NTB786512 OCX786511:OCX786512 OMT786511:OMT786512 OWP786511:OWP786512 PGL786511:PGL786512 PQH786511:PQH786512 QAD786511:QAD786512 QJZ786511:QJZ786512 QTV786511:QTV786512 RDR786511:RDR786512 RNN786511:RNN786512 RXJ786511:RXJ786512 SHF786511:SHF786512 SRB786511:SRB786512 TAX786511:TAX786512 TKT786511:TKT786512 TUP786511:TUP786512 UEL786511:UEL786512 UOH786511:UOH786512 UYD786511:UYD786512 VHZ786511:VHZ786512 VRV786511:VRV786512 WBR786511:WBR786512 WLN786511:WLN786512 WVJ786511:WVJ786512 C852054:C852055 IX852047:IX852048 ST852047:ST852048 ACP852047:ACP852048 AML852047:AML852048 AWH852047:AWH852048 BGD852047:BGD852048 BPZ852047:BPZ852048 BZV852047:BZV852048 CJR852047:CJR852048 CTN852047:CTN852048 DDJ852047:DDJ852048 DNF852047:DNF852048 DXB852047:DXB852048 EGX852047:EGX852048 EQT852047:EQT852048 FAP852047:FAP852048 FKL852047:FKL852048 FUH852047:FUH852048 GED852047:GED852048 GNZ852047:GNZ852048 GXV852047:GXV852048 HHR852047:HHR852048 HRN852047:HRN852048 IBJ852047:IBJ852048 ILF852047:ILF852048 IVB852047:IVB852048 JEX852047:JEX852048 JOT852047:JOT852048 JYP852047:JYP852048 KIL852047:KIL852048 KSH852047:KSH852048 LCD852047:LCD852048 LLZ852047:LLZ852048 LVV852047:LVV852048 MFR852047:MFR852048 MPN852047:MPN852048 MZJ852047:MZJ852048 NJF852047:NJF852048 NTB852047:NTB852048 OCX852047:OCX852048 OMT852047:OMT852048 OWP852047:OWP852048 PGL852047:PGL852048 PQH852047:PQH852048 QAD852047:QAD852048 QJZ852047:QJZ852048 QTV852047:QTV852048 RDR852047:RDR852048 RNN852047:RNN852048 RXJ852047:RXJ852048 SHF852047:SHF852048 SRB852047:SRB852048 TAX852047:TAX852048 TKT852047:TKT852048 TUP852047:TUP852048 UEL852047:UEL852048 UOH852047:UOH852048 UYD852047:UYD852048 VHZ852047:VHZ852048 VRV852047:VRV852048 WBR852047:WBR852048 WLN852047:WLN852048 WVJ852047:WVJ852048 C917590:C917591 IX917583:IX917584 ST917583:ST917584 ACP917583:ACP917584 AML917583:AML917584 AWH917583:AWH917584 BGD917583:BGD917584 BPZ917583:BPZ917584 BZV917583:BZV917584 CJR917583:CJR917584 CTN917583:CTN917584 DDJ917583:DDJ917584 DNF917583:DNF917584 DXB917583:DXB917584 EGX917583:EGX917584 EQT917583:EQT917584 FAP917583:FAP917584 FKL917583:FKL917584 FUH917583:FUH917584 GED917583:GED917584 GNZ917583:GNZ917584 GXV917583:GXV917584 HHR917583:HHR917584 HRN917583:HRN917584 IBJ917583:IBJ917584 ILF917583:ILF917584 IVB917583:IVB917584 JEX917583:JEX917584 JOT917583:JOT917584 JYP917583:JYP917584 KIL917583:KIL917584 KSH917583:KSH917584 LCD917583:LCD917584 LLZ917583:LLZ917584 LVV917583:LVV917584 MFR917583:MFR917584 MPN917583:MPN917584 MZJ917583:MZJ917584 NJF917583:NJF917584 NTB917583:NTB917584 OCX917583:OCX917584 OMT917583:OMT917584 OWP917583:OWP917584 PGL917583:PGL917584 PQH917583:PQH917584 QAD917583:QAD917584 QJZ917583:QJZ917584 QTV917583:QTV917584 RDR917583:RDR917584 RNN917583:RNN917584 RXJ917583:RXJ917584 SHF917583:SHF917584 SRB917583:SRB917584 TAX917583:TAX917584 TKT917583:TKT917584 TUP917583:TUP917584 UEL917583:UEL917584 UOH917583:UOH917584 UYD917583:UYD917584 VHZ917583:VHZ917584 VRV917583:VRV917584 WBR917583:WBR917584 WLN917583:WLN917584 WVJ917583:WVJ917584 C983126:C983127 IX983119:IX983120 ST983119:ST983120 ACP983119:ACP983120 AML983119:AML983120 AWH983119:AWH983120 BGD983119:BGD983120 BPZ983119:BPZ983120 BZV983119:BZV983120 CJR983119:CJR983120 CTN983119:CTN983120 DDJ983119:DDJ983120 DNF983119:DNF983120 DXB983119:DXB983120 EGX983119:EGX983120 EQT983119:EQT983120 FAP983119:FAP983120 FKL983119:FKL983120 FUH983119:FUH983120 GED983119:GED983120 GNZ983119:GNZ983120 GXV983119:GXV983120 HHR983119:HHR983120 HRN983119:HRN983120 IBJ983119:IBJ983120 ILF983119:ILF983120 IVB983119:IVB983120 JEX983119:JEX983120 JOT983119:JOT983120 JYP983119:JYP983120 KIL983119:KIL983120 KSH983119:KSH983120 LCD983119:LCD983120 LLZ983119:LLZ983120 LVV983119:LVV983120 MFR983119:MFR983120 MPN983119:MPN983120 MZJ983119:MZJ983120 NJF983119:NJF983120 NTB983119:NTB983120 OCX983119:OCX983120 OMT983119:OMT983120 OWP983119:OWP983120 PGL983119:PGL983120 PQH983119:PQH983120 QAD983119:QAD983120 QJZ983119:QJZ983120 QTV983119:QTV983120 RDR983119:RDR983120 RNN983119:RNN983120 RXJ983119:RXJ983120 SHF983119:SHF983120 SRB983119:SRB983120 TAX983119:TAX983120 TKT983119:TKT983120 TUP983119:TUP983120 UEL983119:UEL983120 UOH983119:UOH983120 UYD983119:UYD983120 VHZ983119:VHZ983120 VRV983119:VRV983120 WBR983119:WBR983120 WLN983119:WLN983120 WVJ983119:WVJ983120 G70:G73 JB65:JB68 SX65:SX68 ACT65:ACT68 AMP65:AMP68 AWL65:AWL68 BGH65:BGH68 BQD65:BQD68 BZZ65:BZZ68 CJV65:CJV68 CTR65:CTR68 DDN65:DDN68 DNJ65:DNJ68 DXF65:DXF68 EHB65:EHB68 EQX65:EQX68 FAT65:FAT68 FKP65:FKP68 FUL65:FUL68 GEH65:GEH68 GOD65:GOD68 GXZ65:GXZ68 HHV65:HHV68 HRR65:HRR68 IBN65:IBN68 ILJ65:ILJ68 IVF65:IVF68 JFB65:JFB68 JOX65:JOX68 JYT65:JYT68 KIP65:KIP68 KSL65:KSL68 LCH65:LCH68 LMD65:LMD68 LVZ65:LVZ68 MFV65:MFV68 MPR65:MPR68 MZN65:MZN68 NJJ65:NJJ68 NTF65:NTF68 ODB65:ODB68 OMX65:OMX68 OWT65:OWT68 PGP65:PGP68 PQL65:PQL68 QAH65:QAH68 QKD65:QKD68 QTZ65:QTZ68 RDV65:RDV68 RNR65:RNR68 RXN65:RXN68 SHJ65:SHJ68 SRF65:SRF68 TBB65:TBB68 TKX65:TKX68 TUT65:TUT68 UEP65:UEP68 UOL65:UOL68 UYH65:UYH68 VID65:VID68 VRZ65:VRZ68 WBV65:WBV68 WLR65:WLR68 WVN65:WVN68 G65602:G65605 JB65595:JB65598 SX65595:SX65598 ACT65595:ACT65598 AMP65595:AMP65598 AWL65595:AWL65598 BGH65595:BGH65598 BQD65595:BQD65598 BZZ65595:BZZ65598 CJV65595:CJV65598 CTR65595:CTR65598 DDN65595:DDN65598 DNJ65595:DNJ65598 DXF65595:DXF65598 EHB65595:EHB65598 EQX65595:EQX65598 FAT65595:FAT65598 FKP65595:FKP65598 FUL65595:FUL65598 GEH65595:GEH65598 GOD65595:GOD65598 GXZ65595:GXZ65598 HHV65595:HHV65598 HRR65595:HRR65598 IBN65595:IBN65598 ILJ65595:ILJ65598 IVF65595:IVF65598 JFB65595:JFB65598 JOX65595:JOX65598 JYT65595:JYT65598 KIP65595:KIP65598 KSL65595:KSL65598 LCH65595:LCH65598 LMD65595:LMD65598 LVZ65595:LVZ65598 MFV65595:MFV65598 MPR65595:MPR65598 MZN65595:MZN65598 NJJ65595:NJJ65598 NTF65595:NTF65598 ODB65595:ODB65598 OMX65595:OMX65598 OWT65595:OWT65598 PGP65595:PGP65598 PQL65595:PQL65598 QAH65595:QAH65598 QKD65595:QKD65598 QTZ65595:QTZ65598 RDV65595:RDV65598 RNR65595:RNR65598 RXN65595:RXN65598 SHJ65595:SHJ65598 SRF65595:SRF65598 TBB65595:TBB65598 TKX65595:TKX65598 TUT65595:TUT65598 UEP65595:UEP65598 UOL65595:UOL65598 UYH65595:UYH65598 VID65595:VID65598 VRZ65595:VRZ65598 WBV65595:WBV65598 WLR65595:WLR65598 WVN65595:WVN65598 G131138:G131141 JB131131:JB131134 SX131131:SX131134 ACT131131:ACT131134 AMP131131:AMP131134 AWL131131:AWL131134 BGH131131:BGH131134 BQD131131:BQD131134 BZZ131131:BZZ131134 CJV131131:CJV131134 CTR131131:CTR131134 DDN131131:DDN131134 DNJ131131:DNJ131134 DXF131131:DXF131134 EHB131131:EHB131134 EQX131131:EQX131134 FAT131131:FAT131134 FKP131131:FKP131134 FUL131131:FUL131134 GEH131131:GEH131134 GOD131131:GOD131134 GXZ131131:GXZ131134 HHV131131:HHV131134 HRR131131:HRR131134 IBN131131:IBN131134 ILJ131131:ILJ131134 IVF131131:IVF131134 JFB131131:JFB131134 JOX131131:JOX131134 JYT131131:JYT131134 KIP131131:KIP131134 KSL131131:KSL131134 LCH131131:LCH131134 LMD131131:LMD131134 LVZ131131:LVZ131134 MFV131131:MFV131134 MPR131131:MPR131134 MZN131131:MZN131134 NJJ131131:NJJ131134 NTF131131:NTF131134 ODB131131:ODB131134 OMX131131:OMX131134 OWT131131:OWT131134 PGP131131:PGP131134 PQL131131:PQL131134 QAH131131:QAH131134 QKD131131:QKD131134 QTZ131131:QTZ131134 RDV131131:RDV131134 RNR131131:RNR131134 RXN131131:RXN131134 SHJ131131:SHJ131134 SRF131131:SRF131134 TBB131131:TBB131134 TKX131131:TKX131134 TUT131131:TUT131134 UEP131131:UEP131134 UOL131131:UOL131134 UYH131131:UYH131134 VID131131:VID131134 VRZ131131:VRZ131134 WBV131131:WBV131134 WLR131131:WLR131134 WVN131131:WVN131134 G196674:G196677 JB196667:JB196670 SX196667:SX196670 ACT196667:ACT196670 AMP196667:AMP196670 AWL196667:AWL196670 BGH196667:BGH196670 BQD196667:BQD196670 BZZ196667:BZZ196670 CJV196667:CJV196670 CTR196667:CTR196670 DDN196667:DDN196670 DNJ196667:DNJ196670 DXF196667:DXF196670 EHB196667:EHB196670 EQX196667:EQX196670 FAT196667:FAT196670 FKP196667:FKP196670 FUL196667:FUL196670 GEH196667:GEH196670 GOD196667:GOD196670 GXZ196667:GXZ196670 HHV196667:HHV196670 HRR196667:HRR196670 IBN196667:IBN196670 ILJ196667:ILJ196670 IVF196667:IVF196670 JFB196667:JFB196670 JOX196667:JOX196670 JYT196667:JYT196670 KIP196667:KIP196670 KSL196667:KSL196670 LCH196667:LCH196670 LMD196667:LMD196670 LVZ196667:LVZ196670 MFV196667:MFV196670 MPR196667:MPR196670 MZN196667:MZN196670 NJJ196667:NJJ196670 NTF196667:NTF196670 ODB196667:ODB196670 OMX196667:OMX196670 OWT196667:OWT196670 PGP196667:PGP196670 PQL196667:PQL196670 QAH196667:QAH196670 QKD196667:QKD196670 QTZ196667:QTZ196670 RDV196667:RDV196670 RNR196667:RNR196670 RXN196667:RXN196670 SHJ196667:SHJ196670 SRF196667:SRF196670 TBB196667:TBB196670 TKX196667:TKX196670 TUT196667:TUT196670 UEP196667:UEP196670 UOL196667:UOL196670 UYH196667:UYH196670 VID196667:VID196670 VRZ196667:VRZ196670 WBV196667:WBV196670 WLR196667:WLR196670 WVN196667:WVN196670 G262210:G262213 JB262203:JB262206 SX262203:SX262206 ACT262203:ACT262206 AMP262203:AMP262206 AWL262203:AWL262206 BGH262203:BGH262206 BQD262203:BQD262206 BZZ262203:BZZ262206 CJV262203:CJV262206 CTR262203:CTR262206 DDN262203:DDN262206 DNJ262203:DNJ262206 DXF262203:DXF262206 EHB262203:EHB262206 EQX262203:EQX262206 FAT262203:FAT262206 FKP262203:FKP262206 FUL262203:FUL262206 GEH262203:GEH262206 GOD262203:GOD262206 GXZ262203:GXZ262206 HHV262203:HHV262206 HRR262203:HRR262206 IBN262203:IBN262206 ILJ262203:ILJ262206 IVF262203:IVF262206 JFB262203:JFB262206 JOX262203:JOX262206 JYT262203:JYT262206 KIP262203:KIP262206 KSL262203:KSL262206 LCH262203:LCH262206 LMD262203:LMD262206 LVZ262203:LVZ262206 MFV262203:MFV262206 MPR262203:MPR262206 MZN262203:MZN262206 NJJ262203:NJJ262206 NTF262203:NTF262206 ODB262203:ODB262206 OMX262203:OMX262206 OWT262203:OWT262206 PGP262203:PGP262206 PQL262203:PQL262206 QAH262203:QAH262206 QKD262203:QKD262206 QTZ262203:QTZ262206 RDV262203:RDV262206 RNR262203:RNR262206 RXN262203:RXN262206 SHJ262203:SHJ262206 SRF262203:SRF262206 TBB262203:TBB262206 TKX262203:TKX262206 TUT262203:TUT262206 UEP262203:UEP262206 UOL262203:UOL262206 UYH262203:UYH262206 VID262203:VID262206 VRZ262203:VRZ262206 WBV262203:WBV262206 WLR262203:WLR262206 WVN262203:WVN262206 G327746:G327749 JB327739:JB327742 SX327739:SX327742 ACT327739:ACT327742 AMP327739:AMP327742 AWL327739:AWL327742 BGH327739:BGH327742 BQD327739:BQD327742 BZZ327739:BZZ327742 CJV327739:CJV327742 CTR327739:CTR327742 DDN327739:DDN327742 DNJ327739:DNJ327742 DXF327739:DXF327742 EHB327739:EHB327742 EQX327739:EQX327742 FAT327739:FAT327742 FKP327739:FKP327742 FUL327739:FUL327742 GEH327739:GEH327742 GOD327739:GOD327742 GXZ327739:GXZ327742 HHV327739:HHV327742 HRR327739:HRR327742 IBN327739:IBN327742 ILJ327739:ILJ327742 IVF327739:IVF327742 JFB327739:JFB327742 JOX327739:JOX327742 JYT327739:JYT327742 KIP327739:KIP327742 KSL327739:KSL327742 LCH327739:LCH327742 LMD327739:LMD327742 LVZ327739:LVZ327742 MFV327739:MFV327742 MPR327739:MPR327742 MZN327739:MZN327742 NJJ327739:NJJ327742 NTF327739:NTF327742 ODB327739:ODB327742 OMX327739:OMX327742 OWT327739:OWT327742 PGP327739:PGP327742 PQL327739:PQL327742 QAH327739:QAH327742 QKD327739:QKD327742 QTZ327739:QTZ327742 RDV327739:RDV327742 RNR327739:RNR327742 RXN327739:RXN327742 SHJ327739:SHJ327742 SRF327739:SRF327742 TBB327739:TBB327742 TKX327739:TKX327742 TUT327739:TUT327742 UEP327739:UEP327742 UOL327739:UOL327742 UYH327739:UYH327742 VID327739:VID327742 VRZ327739:VRZ327742 WBV327739:WBV327742 WLR327739:WLR327742 WVN327739:WVN327742 G393282:G393285 JB393275:JB393278 SX393275:SX393278 ACT393275:ACT393278 AMP393275:AMP393278 AWL393275:AWL393278 BGH393275:BGH393278 BQD393275:BQD393278 BZZ393275:BZZ393278 CJV393275:CJV393278 CTR393275:CTR393278 DDN393275:DDN393278 DNJ393275:DNJ393278 DXF393275:DXF393278 EHB393275:EHB393278 EQX393275:EQX393278 FAT393275:FAT393278 FKP393275:FKP393278 FUL393275:FUL393278 GEH393275:GEH393278 GOD393275:GOD393278 GXZ393275:GXZ393278 HHV393275:HHV393278 HRR393275:HRR393278 IBN393275:IBN393278 ILJ393275:ILJ393278 IVF393275:IVF393278 JFB393275:JFB393278 JOX393275:JOX393278 JYT393275:JYT393278 KIP393275:KIP393278 KSL393275:KSL393278 LCH393275:LCH393278 LMD393275:LMD393278 LVZ393275:LVZ393278 MFV393275:MFV393278 MPR393275:MPR393278 MZN393275:MZN393278 NJJ393275:NJJ393278 NTF393275:NTF393278 ODB393275:ODB393278 OMX393275:OMX393278 OWT393275:OWT393278 PGP393275:PGP393278 PQL393275:PQL393278 QAH393275:QAH393278 QKD393275:QKD393278 QTZ393275:QTZ393278 RDV393275:RDV393278 RNR393275:RNR393278 RXN393275:RXN393278 SHJ393275:SHJ393278 SRF393275:SRF393278 TBB393275:TBB393278 TKX393275:TKX393278 TUT393275:TUT393278 UEP393275:UEP393278 UOL393275:UOL393278 UYH393275:UYH393278 VID393275:VID393278 VRZ393275:VRZ393278 WBV393275:WBV393278 WLR393275:WLR393278 WVN393275:WVN393278 G458818:G458821 JB458811:JB458814 SX458811:SX458814 ACT458811:ACT458814 AMP458811:AMP458814 AWL458811:AWL458814 BGH458811:BGH458814 BQD458811:BQD458814 BZZ458811:BZZ458814 CJV458811:CJV458814 CTR458811:CTR458814 DDN458811:DDN458814 DNJ458811:DNJ458814 DXF458811:DXF458814 EHB458811:EHB458814 EQX458811:EQX458814 FAT458811:FAT458814 FKP458811:FKP458814 FUL458811:FUL458814 GEH458811:GEH458814 GOD458811:GOD458814 GXZ458811:GXZ458814 HHV458811:HHV458814 HRR458811:HRR458814 IBN458811:IBN458814 ILJ458811:ILJ458814 IVF458811:IVF458814 JFB458811:JFB458814 JOX458811:JOX458814 JYT458811:JYT458814 KIP458811:KIP458814 KSL458811:KSL458814 LCH458811:LCH458814 LMD458811:LMD458814 LVZ458811:LVZ458814 MFV458811:MFV458814 MPR458811:MPR458814 MZN458811:MZN458814 NJJ458811:NJJ458814 NTF458811:NTF458814 ODB458811:ODB458814 OMX458811:OMX458814 OWT458811:OWT458814 PGP458811:PGP458814 PQL458811:PQL458814 QAH458811:QAH458814 QKD458811:QKD458814 QTZ458811:QTZ458814 RDV458811:RDV458814 RNR458811:RNR458814 RXN458811:RXN458814 SHJ458811:SHJ458814 SRF458811:SRF458814 TBB458811:TBB458814 TKX458811:TKX458814 TUT458811:TUT458814 UEP458811:UEP458814 UOL458811:UOL458814 UYH458811:UYH458814 VID458811:VID458814 VRZ458811:VRZ458814 WBV458811:WBV458814 WLR458811:WLR458814 WVN458811:WVN458814 G524354:G524357 JB524347:JB524350 SX524347:SX524350 ACT524347:ACT524350 AMP524347:AMP524350 AWL524347:AWL524350 BGH524347:BGH524350 BQD524347:BQD524350 BZZ524347:BZZ524350 CJV524347:CJV524350 CTR524347:CTR524350 DDN524347:DDN524350 DNJ524347:DNJ524350 DXF524347:DXF524350 EHB524347:EHB524350 EQX524347:EQX524350 FAT524347:FAT524350 FKP524347:FKP524350 FUL524347:FUL524350 GEH524347:GEH524350 GOD524347:GOD524350 GXZ524347:GXZ524350 HHV524347:HHV524350 HRR524347:HRR524350 IBN524347:IBN524350 ILJ524347:ILJ524350 IVF524347:IVF524350 JFB524347:JFB524350 JOX524347:JOX524350 JYT524347:JYT524350 KIP524347:KIP524350 KSL524347:KSL524350 LCH524347:LCH524350 LMD524347:LMD524350 LVZ524347:LVZ524350 MFV524347:MFV524350 MPR524347:MPR524350 MZN524347:MZN524350 NJJ524347:NJJ524350 NTF524347:NTF524350 ODB524347:ODB524350 OMX524347:OMX524350 OWT524347:OWT524350 PGP524347:PGP524350 PQL524347:PQL524350 QAH524347:QAH524350 QKD524347:QKD524350 QTZ524347:QTZ524350 RDV524347:RDV524350 RNR524347:RNR524350 RXN524347:RXN524350 SHJ524347:SHJ524350 SRF524347:SRF524350 TBB524347:TBB524350 TKX524347:TKX524350 TUT524347:TUT524350 UEP524347:UEP524350 UOL524347:UOL524350 UYH524347:UYH524350 VID524347:VID524350 VRZ524347:VRZ524350 WBV524347:WBV524350 WLR524347:WLR524350 WVN524347:WVN524350 G589890:G589893 JB589883:JB589886 SX589883:SX589886 ACT589883:ACT589886 AMP589883:AMP589886 AWL589883:AWL589886 BGH589883:BGH589886 BQD589883:BQD589886 BZZ589883:BZZ589886 CJV589883:CJV589886 CTR589883:CTR589886 DDN589883:DDN589886 DNJ589883:DNJ589886 DXF589883:DXF589886 EHB589883:EHB589886 EQX589883:EQX589886 FAT589883:FAT589886 FKP589883:FKP589886 FUL589883:FUL589886 GEH589883:GEH589886 GOD589883:GOD589886 GXZ589883:GXZ589886 HHV589883:HHV589886 HRR589883:HRR589886 IBN589883:IBN589886 ILJ589883:ILJ589886 IVF589883:IVF589886 JFB589883:JFB589886 JOX589883:JOX589886 JYT589883:JYT589886 KIP589883:KIP589886 KSL589883:KSL589886 LCH589883:LCH589886 LMD589883:LMD589886 LVZ589883:LVZ589886 MFV589883:MFV589886 MPR589883:MPR589886 MZN589883:MZN589886 NJJ589883:NJJ589886 NTF589883:NTF589886 ODB589883:ODB589886 OMX589883:OMX589886 OWT589883:OWT589886 PGP589883:PGP589886 PQL589883:PQL589886 QAH589883:QAH589886 QKD589883:QKD589886 QTZ589883:QTZ589886 RDV589883:RDV589886 RNR589883:RNR589886 RXN589883:RXN589886 SHJ589883:SHJ589886 SRF589883:SRF589886 TBB589883:TBB589886 TKX589883:TKX589886 TUT589883:TUT589886 UEP589883:UEP589886 UOL589883:UOL589886 UYH589883:UYH589886 VID589883:VID589886 VRZ589883:VRZ589886 WBV589883:WBV589886 WLR589883:WLR589886 WVN589883:WVN589886 G655426:G655429 JB655419:JB655422 SX655419:SX655422 ACT655419:ACT655422 AMP655419:AMP655422 AWL655419:AWL655422 BGH655419:BGH655422 BQD655419:BQD655422 BZZ655419:BZZ655422 CJV655419:CJV655422 CTR655419:CTR655422 DDN655419:DDN655422 DNJ655419:DNJ655422 DXF655419:DXF655422 EHB655419:EHB655422 EQX655419:EQX655422 FAT655419:FAT655422 FKP655419:FKP655422 FUL655419:FUL655422 GEH655419:GEH655422 GOD655419:GOD655422 GXZ655419:GXZ655422 HHV655419:HHV655422 HRR655419:HRR655422 IBN655419:IBN655422 ILJ655419:ILJ655422 IVF655419:IVF655422 JFB655419:JFB655422 JOX655419:JOX655422 JYT655419:JYT655422 KIP655419:KIP655422 KSL655419:KSL655422 LCH655419:LCH655422 LMD655419:LMD655422 LVZ655419:LVZ655422 MFV655419:MFV655422 MPR655419:MPR655422 MZN655419:MZN655422 NJJ655419:NJJ655422 NTF655419:NTF655422 ODB655419:ODB655422 OMX655419:OMX655422 OWT655419:OWT655422 PGP655419:PGP655422 PQL655419:PQL655422 QAH655419:QAH655422 QKD655419:QKD655422 QTZ655419:QTZ655422 RDV655419:RDV655422 RNR655419:RNR655422 RXN655419:RXN655422 SHJ655419:SHJ655422 SRF655419:SRF655422 TBB655419:TBB655422 TKX655419:TKX655422 TUT655419:TUT655422 UEP655419:UEP655422 UOL655419:UOL655422 UYH655419:UYH655422 VID655419:VID655422 VRZ655419:VRZ655422 WBV655419:WBV655422 WLR655419:WLR655422 WVN655419:WVN655422 G720962:G720965 JB720955:JB720958 SX720955:SX720958 ACT720955:ACT720958 AMP720955:AMP720958 AWL720955:AWL720958 BGH720955:BGH720958 BQD720955:BQD720958 BZZ720955:BZZ720958 CJV720955:CJV720958 CTR720955:CTR720958 DDN720955:DDN720958 DNJ720955:DNJ720958 DXF720955:DXF720958 EHB720955:EHB720958 EQX720955:EQX720958 FAT720955:FAT720958 FKP720955:FKP720958 FUL720955:FUL720958 GEH720955:GEH720958 GOD720955:GOD720958 GXZ720955:GXZ720958 HHV720955:HHV720958 HRR720955:HRR720958 IBN720955:IBN720958 ILJ720955:ILJ720958 IVF720955:IVF720958 JFB720955:JFB720958 JOX720955:JOX720958 JYT720955:JYT720958 KIP720955:KIP720958 KSL720955:KSL720958 LCH720955:LCH720958 LMD720955:LMD720958 LVZ720955:LVZ720958 MFV720955:MFV720958 MPR720955:MPR720958 MZN720955:MZN720958 NJJ720955:NJJ720958 NTF720955:NTF720958 ODB720955:ODB720958 OMX720955:OMX720958 OWT720955:OWT720958 PGP720955:PGP720958 PQL720955:PQL720958 QAH720955:QAH720958 QKD720955:QKD720958 QTZ720955:QTZ720958 RDV720955:RDV720958 RNR720955:RNR720958 RXN720955:RXN720958 SHJ720955:SHJ720958 SRF720955:SRF720958 TBB720955:TBB720958 TKX720955:TKX720958 TUT720955:TUT720958 UEP720955:UEP720958 UOL720955:UOL720958 UYH720955:UYH720958 VID720955:VID720958 VRZ720955:VRZ720958 WBV720955:WBV720958 WLR720955:WLR720958 WVN720955:WVN720958 G786498:G786501 JB786491:JB786494 SX786491:SX786494 ACT786491:ACT786494 AMP786491:AMP786494 AWL786491:AWL786494 BGH786491:BGH786494 BQD786491:BQD786494 BZZ786491:BZZ786494 CJV786491:CJV786494 CTR786491:CTR786494 DDN786491:DDN786494 DNJ786491:DNJ786494 DXF786491:DXF786494 EHB786491:EHB786494 EQX786491:EQX786494 FAT786491:FAT786494 FKP786491:FKP786494 FUL786491:FUL786494 GEH786491:GEH786494 GOD786491:GOD786494 GXZ786491:GXZ786494 HHV786491:HHV786494 HRR786491:HRR786494 IBN786491:IBN786494 ILJ786491:ILJ786494 IVF786491:IVF786494 JFB786491:JFB786494 JOX786491:JOX786494 JYT786491:JYT786494 KIP786491:KIP786494 KSL786491:KSL786494 LCH786491:LCH786494 LMD786491:LMD786494 LVZ786491:LVZ786494 MFV786491:MFV786494 MPR786491:MPR786494 MZN786491:MZN786494 NJJ786491:NJJ786494 NTF786491:NTF786494 ODB786491:ODB786494 OMX786491:OMX786494 OWT786491:OWT786494 PGP786491:PGP786494 PQL786491:PQL786494 QAH786491:QAH786494 QKD786491:QKD786494 QTZ786491:QTZ786494 RDV786491:RDV786494 RNR786491:RNR786494 RXN786491:RXN786494 SHJ786491:SHJ786494 SRF786491:SRF786494 TBB786491:TBB786494 TKX786491:TKX786494 TUT786491:TUT786494 UEP786491:UEP786494 UOL786491:UOL786494 UYH786491:UYH786494 VID786491:VID786494 VRZ786491:VRZ786494 WBV786491:WBV786494 WLR786491:WLR786494 WVN786491:WVN786494 G852034:G852037 JB852027:JB852030 SX852027:SX852030 ACT852027:ACT852030 AMP852027:AMP852030 AWL852027:AWL852030 BGH852027:BGH852030 BQD852027:BQD852030 BZZ852027:BZZ852030 CJV852027:CJV852030 CTR852027:CTR852030 DDN852027:DDN852030 DNJ852027:DNJ852030 DXF852027:DXF852030 EHB852027:EHB852030 EQX852027:EQX852030 FAT852027:FAT852030 FKP852027:FKP852030 FUL852027:FUL852030 GEH852027:GEH852030 GOD852027:GOD852030 GXZ852027:GXZ852030 HHV852027:HHV852030 HRR852027:HRR852030 IBN852027:IBN852030 ILJ852027:ILJ852030 IVF852027:IVF852030 JFB852027:JFB852030 JOX852027:JOX852030 JYT852027:JYT852030 KIP852027:KIP852030 KSL852027:KSL852030 LCH852027:LCH852030 LMD852027:LMD852030 LVZ852027:LVZ852030 MFV852027:MFV852030 MPR852027:MPR852030 MZN852027:MZN852030 NJJ852027:NJJ852030 NTF852027:NTF852030 ODB852027:ODB852030 OMX852027:OMX852030 OWT852027:OWT852030 PGP852027:PGP852030 PQL852027:PQL852030 QAH852027:QAH852030 QKD852027:QKD852030 QTZ852027:QTZ852030 RDV852027:RDV852030 RNR852027:RNR852030 RXN852027:RXN852030 SHJ852027:SHJ852030 SRF852027:SRF852030 TBB852027:TBB852030 TKX852027:TKX852030 TUT852027:TUT852030 UEP852027:UEP852030 UOL852027:UOL852030 UYH852027:UYH852030 VID852027:VID852030 VRZ852027:VRZ852030 WBV852027:WBV852030 WLR852027:WLR852030 WVN852027:WVN852030 G917570:G917573 JB917563:JB917566 SX917563:SX917566 ACT917563:ACT917566 AMP917563:AMP917566 AWL917563:AWL917566 BGH917563:BGH917566 BQD917563:BQD917566 BZZ917563:BZZ917566 CJV917563:CJV917566 CTR917563:CTR917566 DDN917563:DDN917566 DNJ917563:DNJ917566 DXF917563:DXF917566 EHB917563:EHB917566 EQX917563:EQX917566 FAT917563:FAT917566 FKP917563:FKP917566 FUL917563:FUL917566 GEH917563:GEH917566 GOD917563:GOD917566 GXZ917563:GXZ917566 HHV917563:HHV917566 HRR917563:HRR917566 IBN917563:IBN917566 ILJ917563:ILJ917566 IVF917563:IVF917566 JFB917563:JFB917566 JOX917563:JOX917566 JYT917563:JYT917566 KIP917563:KIP917566 KSL917563:KSL917566 LCH917563:LCH917566 LMD917563:LMD917566 LVZ917563:LVZ917566 MFV917563:MFV917566 MPR917563:MPR917566 MZN917563:MZN917566 NJJ917563:NJJ917566 NTF917563:NTF917566 ODB917563:ODB917566 OMX917563:OMX917566 OWT917563:OWT917566 PGP917563:PGP917566 PQL917563:PQL917566 QAH917563:QAH917566 QKD917563:QKD917566 QTZ917563:QTZ917566 RDV917563:RDV917566 RNR917563:RNR917566 RXN917563:RXN917566 SHJ917563:SHJ917566 SRF917563:SRF917566 TBB917563:TBB917566 TKX917563:TKX917566 TUT917563:TUT917566 UEP917563:UEP917566 UOL917563:UOL917566 UYH917563:UYH917566 VID917563:VID917566 VRZ917563:VRZ917566 WBV917563:WBV917566 WLR917563:WLR917566 WVN917563:WVN917566 G983106:G983109 JB983099:JB983102 SX983099:SX983102 ACT983099:ACT983102 AMP983099:AMP983102 AWL983099:AWL983102 BGH983099:BGH983102 BQD983099:BQD983102 BZZ983099:BZZ983102 CJV983099:CJV983102 CTR983099:CTR983102 DDN983099:DDN983102 DNJ983099:DNJ983102 DXF983099:DXF983102 EHB983099:EHB983102 EQX983099:EQX983102 FAT983099:FAT983102 FKP983099:FKP983102 FUL983099:FUL983102 GEH983099:GEH983102 GOD983099:GOD983102 GXZ983099:GXZ983102 HHV983099:HHV983102 HRR983099:HRR983102 IBN983099:IBN983102 ILJ983099:ILJ983102 IVF983099:IVF983102 JFB983099:JFB983102 JOX983099:JOX983102 JYT983099:JYT983102 KIP983099:KIP983102 KSL983099:KSL983102 LCH983099:LCH983102 LMD983099:LMD983102 LVZ983099:LVZ983102 MFV983099:MFV983102 MPR983099:MPR983102 MZN983099:MZN983102 NJJ983099:NJJ983102 NTF983099:NTF983102 ODB983099:ODB983102 OMX983099:OMX983102 OWT983099:OWT983102 PGP983099:PGP983102 PQL983099:PQL983102 QAH983099:QAH983102 QKD983099:QKD983102 QTZ983099:QTZ983102 RDV983099:RDV983102 RNR983099:RNR983102 RXN983099:RXN983102 SHJ983099:SHJ983102 SRF983099:SRF983102 TBB983099:TBB983102 TKX983099:TKX983102 TUT983099:TUT983102 UEP983099:UEP983102 UOL983099:UOL983102 UYH983099:UYH983102 VID983099:VID983102 VRZ983099:VRZ983102 WBV983099:WBV983102 WLR983099:WLR983102 WVN983099:WVN983102 G86:G89 JB79:JB82 SX79:SX82 ACT79:ACT82 AMP79:AMP82 AWL79:AWL82 BGH79:BGH82 BQD79:BQD82 BZZ79:BZZ82 CJV79:CJV82 CTR79:CTR82 DDN79:DDN82 DNJ79:DNJ82 DXF79:DXF82 EHB79:EHB82 EQX79:EQX82 FAT79:FAT82 FKP79:FKP82 FUL79:FUL82 GEH79:GEH82 GOD79:GOD82 GXZ79:GXZ82 HHV79:HHV82 HRR79:HRR82 IBN79:IBN82 ILJ79:ILJ82 IVF79:IVF82 JFB79:JFB82 JOX79:JOX82 JYT79:JYT82 KIP79:KIP82 KSL79:KSL82 LCH79:LCH82 LMD79:LMD82 LVZ79:LVZ82 MFV79:MFV82 MPR79:MPR82 MZN79:MZN82 NJJ79:NJJ82 NTF79:NTF82 ODB79:ODB82 OMX79:OMX82 OWT79:OWT82 PGP79:PGP82 PQL79:PQL82 QAH79:QAH82 QKD79:QKD82 QTZ79:QTZ82 RDV79:RDV82 RNR79:RNR82 RXN79:RXN82 SHJ79:SHJ82 SRF79:SRF82 TBB79:TBB82 TKX79:TKX82 TUT79:TUT82 UEP79:UEP82 UOL79:UOL82 UYH79:UYH82 VID79:VID82 VRZ79:VRZ82 WBV79:WBV82 WLR79:WLR82 WVN79:WVN82 G65616:G65619 JB65609:JB65612 SX65609:SX65612 ACT65609:ACT65612 AMP65609:AMP65612 AWL65609:AWL65612 BGH65609:BGH65612 BQD65609:BQD65612 BZZ65609:BZZ65612 CJV65609:CJV65612 CTR65609:CTR65612 DDN65609:DDN65612 DNJ65609:DNJ65612 DXF65609:DXF65612 EHB65609:EHB65612 EQX65609:EQX65612 FAT65609:FAT65612 FKP65609:FKP65612 FUL65609:FUL65612 GEH65609:GEH65612 GOD65609:GOD65612 GXZ65609:GXZ65612 HHV65609:HHV65612 HRR65609:HRR65612 IBN65609:IBN65612 ILJ65609:ILJ65612 IVF65609:IVF65612 JFB65609:JFB65612 JOX65609:JOX65612 JYT65609:JYT65612 KIP65609:KIP65612 KSL65609:KSL65612 LCH65609:LCH65612 LMD65609:LMD65612 LVZ65609:LVZ65612 MFV65609:MFV65612 MPR65609:MPR65612 MZN65609:MZN65612 NJJ65609:NJJ65612 NTF65609:NTF65612 ODB65609:ODB65612 OMX65609:OMX65612 OWT65609:OWT65612 PGP65609:PGP65612 PQL65609:PQL65612 QAH65609:QAH65612 QKD65609:QKD65612 QTZ65609:QTZ65612 RDV65609:RDV65612 RNR65609:RNR65612 RXN65609:RXN65612 SHJ65609:SHJ65612 SRF65609:SRF65612 TBB65609:TBB65612 TKX65609:TKX65612 TUT65609:TUT65612 UEP65609:UEP65612 UOL65609:UOL65612 UYH65609:UYH65612 VID65609:VID65612 VRZ65609:VRZ65612 WBV65609:WBV65612 WLR65609:WLR65612 WVN65609:WVN65612 G131152:G131155 JB131145:JB131148 SX131145:SX131148 ACT131145:ACT131148 AMP131145:AMP131148 AWL131145:AWL131148 BGH131145:BGH131148 BQD131145:BQD131148 BZZ131145:BZZ131148 CJV131145:CJV131148 CTR131145:CTR131148 DDN131145:DDN131148 DNJ131145:DNJ131148 DXF131145:DXF131148 EHB131145:EHB131148 EQX131145:EQX131148 FAT131145:FAT131148 FKP131145:FKP131148 FUL131145:FUL131148 GEH131145:GEH131148 GOD131145:GOD131148 GXZ131145:GXZ131148 HHV131145:HHV131148 HRR131145:HRR131148 IBN131145:IBN131148 ILJ131145:ILJ131148 IVF131145:IVF131148 JFB131145:JFB131148 JOX131145:JOX131148 JYT131145:JYT131148 KIP131145:KIP131148 KSL131145:KSL131148 LCH131145:LCH131148 LMD131145:LMD131148 LVZ131145:LVZ131148 MFV131145:MFV131148 MPR131145:MPR131148 MZN131145:MZN131148 NJJ131145:NJJ131148 NTF131145:NTF131148 ODB131145:ODB131148 OMX131145:OMX131148 OWT131145:OWT131148 PGP131145:PGP131148 PQL131145:PQL131148 QAH131145:QAH131148 QKD131145:QKD131148 QTZ131145:QTZ131148 RDV131145:RDV131148 RNR131145:RNR131148 RXN131145:RXN131148 SHJ131145:SHJ131148 SRF131145:SRF131148 TBB131145:TBB131148 TKX131145:TKX131148 TUT131145:TUT131148 UEP131145:UEP131148 UOL131145:UOL131148 UYH131145:UYH131148 VID131145:VID131148 VRZ131145:VRZ131148 WBV131145:WBV131148 WLR131145:WLR131148 WVN131145:WVN131148 G196688:G196691 JB196681:JB196684 SX196681:SX196684 ACT196681:ACT196684 AMP196681:AMP196684 AWL196681:AWL196684 BGH196681:BGH196684 BQD196681:BQD196684 BZZ196681:BZZ196684 CJV196681:CJV196684 CTR196681:CTR196684 DDN196681:DDN196684 DNJ196681:DNJ196684 DXF196681:DXF196684 EHB196681:EHB196684 EQX196681:EQX196684 FAT196681:FAT196684 FKP196681:FKP196684 FUL196681:FUL196684 GEH196681:GEH196684 GOD196681:GOD196684 GXZ196681:GXZ196684 HHV196681:HHV196684 HRR196681:HRR196684 IBN196681:IBN196684 ILJ196681:ILJ196684 IVF196681:IVF196684 JFB196681:JFB196684 JOX196681:JOX196684 JYT196681:JYT196684 KIP196681:KIP196684 KSL196681:KSL196684 LCH196681:LCH196684 LMD196681:LMD196684 LVZ196681:LVZ196684 MFV196681:MFV196684 MPR196681:MPR196684 MZN196681:MZN196684 NJJ196681:NJJ196684 NTF196681:NTF196684 ODB196681:ODB196684 OMX196681:OMX196684 OWT196681:OWT196684 PGP196681:PGP196684 PQL196681:PQL196684 QAH196681:QAH196684 QKD196681:QKD196684 QTZ196681:QTZ196684 RDV196681:RDV196684 RNR196681:RNR196684 RXN196681:RXN196684 SHJ196681:SHJ196684 SRF196681:SRF196684 TBB196681:TBB196684 TKX196681:TKX196684 TUT196681:TUT196684 UEP196681:UEP196684 UOL196681:UOL196684 UYH196681:UYH196684 VID196681:VID196684 VRZ196681:VRZ196684 WBV196681:WBV196684 WLR196681:WLR196684 WVN196681:WVN196684 G262224:G262227 JB262217:JB262220 SX262217:SX262220 ACT262217:ACT262220 AMP262217:AMP262220 AWL262217:AWL262220 BGH262217:BGH262220 BQD262217:BQD262220 BZZ262217:BZZ262220 CJV262217:CJV262220 CTR262217:CTR262220 DDN262217:DDN262220 DNJ262217:DNJ262220 DXF262217:DXF262220 EHB262217:EHB262220 EQX262217:EQX262220 FAT262217:FAT262220 FKP262217:FKP262220 FUL262217:FUL262220 GEH262217:GEH262220 GOD262217:GOD262220 GXZ262217:GXZ262220 HHV262217:HHV262220 HRR262217:HRR262220 IBN262217:IBN262220 ILJ262217:ILJ262220 IVF262217:IVF262220 JFB262217:JFB262220 JOX262217:JOX262220 JYT262217:JYT262220 KIP262217:KIP262220 KSL262217:KSL262220 LCH262217:LCH262220 LMD262217:LMD262220 LVZ262217:LVZ262220 MFV262217:MFV262220 MPR262217:MPR262220 MZN262217:MZN262220 NJJ262217:NJJ262220 NTF262217:NTF262220 ODB262217:ODB262220 OMX262217:OMX262220 OWT262217:OWT262220 PGP262217:PGP262220 PQL262217:PQL262220 QAH262217:QAH262220 QKD262217:QKD262220 QTZ262217:QTZ262220 RDV262217:RDV262220 RNR262217:RNR262220 RXN262217:RXN262220 SHJ262217:SHJ262220 SRF262217:SRF262220 TBB262217:TBB262220 TKX262217:TKX262220 TUT262217:TUT262220 UEP262217:UEP262220 UOL262217:UOL262220 UYH262217:UYH262220 VID262217:VID262220 VRZ262217:VRZ262220 WBV262217:WBV262220 WLR262217:WLR262220 WVN262217:WVN262220 G327760:G327763 JB327753:JB327756 SX327753:SX327756 ACT327753:ACT327756 AMP327753:AMP327756 AWL327753:AWL327756 BGH327753:BGH327756 BQD327753:BQD327756 BZZ327753:BZZ327756 CJV327753:CJV327756 CTR327753:CTR327756 DDN327753:DDN327756 DNJ327753:DNJ327756 DXF327753:DXF327756 EHB327753:EHB327756 EQX327753:EQX327756 FAT327753:FAT327756 FKP327753:FKP327756 FUL327753:FUL327756 GEH327753:GEH327756 GOD327753:GOD327756 GXZ327753:GXZ327756 HHV327753:HHV327756 HRR327753:HRR327756 IBN327753:IBN327756 ILJ327753:ILJ327756 IVF327753:IVF327756 JFB327753:JFB327756 JOX327753:JOX327756 JYT327753:JYT327756 KIP327753:KIP327756 KSL327753:KSL327756 LCH327753:LCH327756 LMD327753:LMD327756 LVZ327753:LVZ327756 MFV327753:MFV327756 MPR327753:MPR327756 MZN327753:MZN327756 NJJ327753:NJJ327756 NTF327753:NTF327756 ODB327753:ODB327756 OMX327753:OMX327756 OWT327753:OWT327756 PGP327753:PGP327756 PQL327753:PQL327756 QAH327753:QAH327756 QKD327753:QKD327756 QTZ327753:QTZ327756 RDV327753:RDV327756 RNR327753:RNR327756 RXN327753:RXN327756 SHJ327753:SHJ327756 SRF327753:SRF327756 TBB327753:TBB327756 TKX327753:TKX327756 TUT327753:TUT327756 UEP327753:UEP327756 UOL327753:UOL327756 UYH327753:UYH327756 VID327753:VID327756 VRZ327753:VRZ327756 WBV327753:WBV327756 WLR327753:WLR327756 WVN327753:WVN327756 G393296:G393299 JB393289:JB393292 SX393289:SX393292 ACT393289:ACT393292 AMP393289:AMP393292 AWL393289:AWL393292 BGH393289:BGH393292 BQD393289:BQD393292 BZZ393289:BZZ393292 CJV393289:CJV393292 CTR393289:CTR393292 DDN393289:DDN393292 DNJ393289:DNJ393292 DXF393289:DXF393292 EHB393289:EHB393292 EQX393289:EQX393292 FAT393289:FAT393292 FKP393289:FKP393292 FUL393289:FUL393292 GEH393289:GEH393292 GOD393289:GOD393292 GXZ393289:GXZ393292 HHV393289:HHV393292 HRR393289:HRR393292 IBN393289:IBN393292 ILJ393289:ILJ393292 IVF393289:IVF393292 JFB393289:JFB393292 JOX393289:JOX393292 JYT393289:JYT393292 KIP393289:KIP393292 KSL393289:KSL393292 LCH393289:LCH393292 LMD393289:LMD393292 LVZ393289:LVZ393292 MFV393289:MFV393292 MPR393289:MPR393292 MZN393289:MZN393292 NJJ393289:NJJ393292 NTF393289:NTF393292 ODB393289:ODB393292 OMX393289:OMX393292 OWT393289:OWT393292 PGP393289:PGP393292 PQL393289:PQL393292 QAH393289:QAH393292 QKD393289:QKD393292 QTZ393289:QTZ393292 RDV393289:RDV393292 RNR393289:RNR393292 RXN393289:RXN393292 SHJ393289:SHJ393292 SRF393289:SRF393292 TBB393289:TBB393292 TKX393289:TKX393292 TUT393289:TUT393292 UEP393289:UEP393292 UOL393289:UOL393292 UYH393289:UYH393292 VID393289:VID393292 VRZ393289:VRZ393292 WBV393289:WBV393292 WLR393289:WLR393292 WVN393289:WVN393292 G458832:G458835 JB458825:JB458828 SX458825:SX458828 ACT458825:ACT458828 AMP458825:AMP458828 AWL458825:AWL458828 BGH458825:BGH458828 BQD458825:BQD458828 BZZ458825:BZZ458828 CJV458825:CJV458828 CTR458825:CTR458828 DDN458825:DDN458828 DNJ458825:DNJ458828 DXF458825:DXF458828 EHB458825:EHB458828 EQX458825:EQX458828 FAT458825:FAT458828 FKP458825:FKP458828 FUL458825:FUL458828 GEH458825:GEH458828 GOD458825:GOD458828 GXZ458825:GXZ458828 HHV458825:HHV458828 HRR458825:HRR458828 IBN458825:IBN458828 ILJ458825:ILJ458828 IVF458825:IVF458828 JFB458825:JFB458828 JOX458825:JOX458828 JYT458825:JYT458828 KIP458825:KIP458828 KSL458825:KSL458828 LCH458825:LCH458828 LMD458825:LMD458828 LVZ458825:LVZ458828 MFV458825:MFV458828 MPR458825:MPR458828 MZN458825:MZN458828 NJJ458825:NJJ458828 NTF458825:NTF458828 ODB458825:ODB458828 OMX458825:OMX458828 OWT458825:OWT458828 PGP458825:PGP458828 PQL458825:PQL458828 QAH458825:QAH458828 QKD458825:QKD458828 QTZ458825:QTZ458828 RDV458825:RDV458828 RNR458825:RNR458828 RXN458825:RXN458828 SHJ458825:SHJ458828 SRF458825:SRF458828 TBB458825:TBB458828 TKX458825:TKX458828 TUT458825:TUT458828 UEP458825:UEP458828 UOL458825:UOL458828 UYH458825:UYH458828 VID458825:VID458828 VRZ458825:VRZ458828 WBV458825:WBV458828 WLR458825:WLR458828 WVN458825:WVN458828 G524368:G524371 JB524361:JB524364 SX524361:SX524364 ACT524361:ACT524364 AMP524361:AMP524364 AWL524361:AWL524364 BGH524361:BGH524364 BQD524361:BQD524364 BZZ524361:BZZ524364 CJV524361:CJV524364 CTR524361:CTR524364 DDN524361:DDN524364 DNJ524361:DNJ524364 DXF524361:DXF524364 EHB524361:EHB524364 EQX524361:EQX524364 FAT524361:FAT524364 FKP524361:FKP524364 FUL524361:FUL524364 GEH524361:GEH524364 GOD524361:GOD524364 GXZ524361:GXZ524364 HHV524361:HHV524364 HRR524361:HRR524364 IBN524361:IBN524364 ILJ524361:ILJ524364 IVF524361:IVF524364 JFB524361:JFB524364 JOX524361:JOX524364 JYT524361:JYT524364 KIP524361:KIP524364 KSL524361:KSL524364 LCH524361:LCH524364 LMD524361:LMD524364 LVZ524361:LVZ524364 MFV524361:MFV524364 MPR524361:MPR524364 MZN524361:MZN524364 NJJ524361:NJJ524364 NTF524361:NTF524364 ODB524361:ODB524364 OMX524361:OMX524364 OWT524361:OWT524364 PGP524361:PGP524364 PQL524361:PQL524364 QAH524361:QAH524364 QKD524361:QKD524364 QTZ524361:QTZ524364 RDV524361:RDV524364 RNR524361:RNR524364 RXN524361:RXN524364 SHJ524361:SHJ524364 SRF524361:SRF524364 TBB524361:TBB524364 TKX524361:TKX524364 TUT524361:TUT524364 UEP524361:UEP524364 UOL524361:UOL524364 UYH524361:UYH524364 VID524361:VID524364 VRZ524361:VRZ524364 WBV524361:WBV524364 WLR524361:WLR524364 WVN524361:WVN524364 G589904:G589907 JB589897:JB589900 SX589897:SX589900 ACT589897:ACT589900 AMP589897:AMP589900 AWL589897:AWL589900 BGH589897:BGH589900 BQD589897:BQD589900 BZZ589897:BZZ589900 CJV589897:CJV589900 CTR589897:CTR589900 DDN589897:DDN589900 DNJ589897:DNJ589900 DXF589897:DXF589900 EHB589897:EHB589900 EQX589897:EQX589900 FAT589897:FAT589900 FKP589897:FKP589900 FUL589897:FUL589900 GEH589897:GEH589900 GOD589897:GOD589900 GXZ589897:GXZ589900 HHV589897:HHV589900 HRR589897:HRR589900 IBN589897:IBN589900 ILJ589897:ILJ589900 IVF589897:IVF589900 JFB589897:JFB589900 JOX589897:JOX589900 JYT589897:JYT589900 KIP589897:KIP589900 KSL589897:KSL589900 LCH589897:LCH589900 LMD589897:LMD589900 LVZ589897:LVZ589900 MFV589897:MFV589900 MPR589897:MPR589900 MZN589897:MZN589900 NJJ589897:NJJ589900 NTF589897:NTF589900 ODB589897:ODB589900 OMX589897:OMX589900 OWT589897:OWT589900 PGP589897:PGP589900 PQL589897:PQL589900 QAH589897:QAH589900 QKD589897:QKD589900 QTZ589897:QTZ589900 RDV589897:RDV589900 RNR589897:RNR589900 RXN589897:RXN589900 SHJ589897:SHJ589900 SRF589897:SRF589900 TBB589897:TBB589900 TKX589897:TKX589900 TUT589897:TUT589900 UEP589897:UEP589900 UOL589897:UOL589900 UYH589897:UYH589900 VID589897:VID589900 VRZ589897:VRZ589900 WBV589897:WBV589900 WLR589897:WLR589900 WVN589897:WVN589900 G655440:G655443 JB655433:JB655436 SX655433:SX655436 ACT655433:ACT655436 AMP655433:AMP655436 AWL655433:AWL655436 BGH655433:BGH655436 BQD655433:BQD655436 BZZ655433:BZZ655436 CJV655433:CJV655436 CTR655433:CTR655436 DDN655433:DDN655436 DNJ655433:DNJ655436 DXF655433:DXF655436 EHB655433:EHB655436 EQX655433:EQX655436 FAT655433:FAT655436 FKP655433:FKP655436 FUL655433:FUL655436 GEH655433:GEH655436 GOD655433:GOD655436 GXZ655433:GXZ655436 HHV655433:HHV655436 HRR655433:HRR655436 IBN655433:IBN655436 ILJ655433:ILJ655436 IVF655433:IVF655436 JFB655433:JFB655436 JOX655433:JOX655436 JYT655433:JYT655436 KIP655433:KIP655436 KSL655433:KSL655436 LCH655433:LCH655436 LMD655433:LMD655436 LVZ655433:LVZ655436 MFV655433:MFV655436 MPR655433:MPR655436 MZN655433:MZN655436 NJJ655433:NJJ655436 NTF655433:NTF655436 ODB655433:ODB655436 OMX655433:OMX655436 OWT655433:OWT655436 PGP655433:PGP655436 PQL655433:PQL655436 QAH655433:QAH655436 QKD655433:QKD655436 QTZ655433:QTZ655436 RDV655433:RDV655436 RNR655433:RNR655436 RXN655433:RXN655436 SHJ655433:SHJ655436 SRF655433:SRF655436 TBB655433:TBB655436 TKX655433:TKX655436 TUT655433:TUT655436 UEP655433:UEP655436 UOL655433:UOL655436 UYH655433:UYH655436 VID655433:VID655436 VRZ655433:VRZ655436 WBV655433:WBV655436 WLR655433:WLR655436 WVN655433:WVN655436 G720976:G720979 JB720969:JB720972 SX720969:SX720972 ACT720969:ACT720972 AMP720969:AMP720972 AWL720969:AWL720972 BGH720969:BGH720972 BQD720969:BQD720972 BZZ720969:BZZ720972 CJV720969:CJV720972 CTR720969:CTR720972 DDN720969:DDN720972 DNJ720969:DNJ720972 DXF720969:DXF720972 EHB720969:EHB720972 EQX720969:EQX720972 FAT720969:FAT720972 FKP720969:FKP720972 FUL720969:FUL720972 GEH720969:GEH720972 GOD720969:GOD720972 GXZ720969:GXZ720972 HHV720969:HHV720972 HRR720969:HRR720972 IBN720969:IBN720972 ILJ720969:ILJ720972 IVF720969:IVF720972 JFB720969:JFB720972 JOX720969:JOX720972 JYT720969:JYT720972 KIP720969:KIP720972 KSL720969:KSL720972 LCH720969:LCH720972 LMD720969:LMD720972 LVZ720969:LVZ720972 MFV720969:MFV720972 MPR720969:MPR720972 MZN720969:MZN720972 NJJ720969:NJJ720972 NTF720969:NTF720972 ODB720969:ODB720972 OMX720969:OMX720972 OWT720969:OWT720972 PGP720969:PGP720972 PQL720969:PQL720972 QAH720969:QAH720972 QKD720969:QKD720972 QTZ720969:QTZ720972 RDV720969:RDV720972 RNR720969:RNR720972 RXN720969:RXN720972 SHJ720969:SHJ720972 SRF720969:SRF720972 TBB720969:TBB720972 TKX720969:TKX720972 TUT720969:TUT720972 UEP720969:UEP720972 UOL720969:UOL720972 UYH720969:UYH720972 VID720969:VID720972 VRZ720969:VRZ720972 WBV720969:WBV720972 WLR720969:WLR720972 WVN720969:WVN720972 G786512:G786515 JB786505:JB786508 SX786505:SX786508 ACT786505:ACT786508 AMP786505:AMP786508 AWL786505:AWL786508 BGH786505:BGH786508 BQD786505:BQD786508 BZZ786505:BZZ786508 CJV786505:CJV786508 CTR786505:CTR786508 DDN786505:DDN786508 DNJ786505:DNJ786508 DXF786505:DXF786508 EHB786505:EHB786508 EQX786505:EQX786508 FAT786505:FAT786508 FKP786505:FKP786508 FUL786505:FUL786508 GEH786505:GEH786508 GOD786505:GOD786508 GXZ786505:GXZ786508 HHV786505:HHV786508 HRR786505:HRR786508 IBN786505:IBN786508 ILJ786505:ILJ786508 IVF786505:IVF786508 JFB786505:JFB786508 JOX786505:JOX786508 JYT786505:JYT786508 KIP786505:KIP786508 KSL786505:KSL786508 LCH786505:LCH786508 LMD786505:LMD786508 LVZ786505:LVZ786508 MFV786505:MFV786508 MPR786505:MPR786508 MZN786505:MZN786508 NJJ786505:NJJ786508 NTF786505:NTF786508 ODB786505:ODB786508 OMX786505:OMX786508 OWT786505:OWT786508 PGP786505:PGP786508 PQL786505:PQL786508 QAH786505:QAH786508 QKD786505:QKD786508 QTZ786505:QTZ786508 RDV786505:RDV786508 RNR786505:RNR786508 RXN786505:RXN786508 SHJ786505:SHJ786508 SRF786505:SRF786508 TBB786505:TBB786508 TKX786505:TKX786508 TUT786505:TUT786508 UEP786505:UEP786508 UOL786505:UOL786508 UYH786505:UYH786508 VID786505:VID786508 VRZ786505:VRZ786508 WBV786505:WBV786508 WLR786505:WLR786508 WVN786505:WVN786508 G852048:G852051 JB852041:JB852044 SX852041:SX852044 ACT852041:ACT852044 AMP852041:AMP852044 AWL852041:AWL852044 BGH852041:BGH852044 BQD852041:BQD852044 BZZ852041:BZZ852044 CJV852041:CJV852044 CTR852041:CTR852044 DDN852041:DDN852044 DNJ852041:DNJ852044 DXF852041:DXF852044 EHB852041:EHB852044 EQX852041:EQX852044 FAT852041:FAT852044 FKP852041:FKP852044 FUL852041:FUL852044 GEH852041:GEH852044 GOD852041:GOD852044 GXZ852041:GXZ852044 HHV852041:HHV852044 HRR852041:HRR852044 IBN852041:IBN852044 ILJ852041:ILJ852044 IVF852041:IVF852044 JFB852041:JFB852044 JOX852041:JOX852044 JYT852041:JYT852044 KIP852041:KIP852044 KSL852041:KSL852044 LCH852041:LCH852044 LMD852041:LMD852044 LVZ852041:LVZ852044 MFV852041:MFV852044 MPR852041:MPR852044 MZN852041:MZN852044 NJJ852041:NJJ852044 NTF852041:NTF852044 ODB852041:ODB852044 OMX852041:OMX852044 OWT852041:OWT852044 PGP852041:PGP852044 PQL852041:PQL852044 QAH852041:QAH852044 QKD852041:QKD852044 QTZ852041:QTZ852044 RDV852041:RDV852044 RNR852041:RNR852044 RXN852041:RXN852044 SHJ852041:SHJ852044 SRF852041:SRF852044 TBB852041:TBB852044 TKX852041:TKX852044 TUT852041:TUT852044 UEP852041:UEP852044 UOL852041:UOL852044 UYH852041:UYH852044 VID852041:VID852044 VRZ852041:VRZ852044 WBV852041:WBV852044 WLR852041:WLR852044 WVN852041:WVN852044 G917584:G917587 JB917577:JB917580 SX917577:SX917580 ACT917577:ACT917580 AMP917577:AMP917580 AWL917577:AWL917580 BGH917577:BGH917580 BQD917577:BQD917580 BZZ917577:BZZ917580 CJV917577:CJV917580 CTR917577:CTR917580 DDN917577:DDN917580 DNJ917577:DNJ917580 DXF917577:DXF917580 EHB917577:EHB917580 EQX917577:EQX917580 FAT917577:FAT917580 FKP917577:FKP917580 FUL917577:FUL917580 GEH917577:GEH917580 GOD917577:GOD917580 GXZ917577:GXZ917580 HHV917577:HHV917580 HRR917577:HRR917580 IBN917577:IBN917580 ILJ917577:ILJ917580 IVF917577:IVF917580 JFB917577:JFB917580 JOX917577:JOX917580 JYT917577:JYT917580 KIP917577:KIP917580 KSL917577:KSL917580 LCH917577:LCH917580 LMD917577:LMD917580 LVZ917577:LVZ917580 MFV917577:MFV917580 MPR917577:MPR917580 MZN917577:MZN917580 NJJ917577:NJJ917580 NTF917577:NTF917580 ODB917577:ODB917580 OMX917577:OMX917580 OWT917577:OWT917580 PGP917577:PGP917580 PQL917577:PQL917580 QAH917577:QAH917580 QKD917577:QKD917580 QTZ917577:QTZ917580 RDV917577:RDV917580 RNR917577:RNR917580 RXN917577:RXN917580 SHJ917577:SHJ917580 SRF917577:SRF917580 TBB917577:TBB917580 TKX917577:TKX917580 TUT917577:TUT917580 UEP917577:UEP917580 UOL917577:UOL917580 UYH917577:UYH917580 VID917577:VID917580 VRZ917577:VRZ917580 WBV917577:WBV917580 WLR917577:WLR917580 WVN917577:WVN917580 G983120:G983123 JB983113:JB983116 SX983113:SX983116 ACT983113:ACT983116 AMP983113:AMP983116 AWL983113:AWL983116 BGH983113:BGH983116 BQD983113:BQD983116 BZZ983113:BZZ983116 CJV983113:CJV983116 CTR983113:CTR983116 DDN983113:DDN983116 DNJ983113:DNJ983116 DXF983113:DXF983116 EHB983113:EHB983116 EQX983113:EQX983116 FAT983113:FAT983116 FKP983113:FKP983116 FUL983113:FUL983116 GEH983113:GEH983116 GOD983113:GOD983116 GXZ983113:GXZ983116 HHV983113:HHV983116 HRR983113:HRR983116 IBN983113:IBN983116 ILJ983113:ILJ983116 IVF983113:IVF983116 JFB983113:JFB983116 JOX983113:JOX983116 JYT983113:JYT983116 KIP983113:KIP983116 KSL983113:KSL983116 LCH983113:LCH983116 LMD983113:LMD983116 LVZ983113:LVZ983116 MFV983113:MFV983116 MPR983113:MPR983116 MZN983113:MZN983116 NJJ983113:NJJ983116 NTF983113:NTF983116 ODB983113:ODB983116 OMX983113:OMX983116 OWT983113:OWT983116 PGP983113:PGP983116 PQL983113:PQL983116 QAH983113:QAH983116 QKD983113:QKD983116 QTZ983113:QTZ983116 RDV983113:RDV983116 RNR983113:RNR983116 RXN983113:RXN983116 SHJ983113:SHJ983116 SRF983113:SRF983116 TBB983113:TBB983116 TKX983113:TKX983116 TUT983113:TUT983116 UEP983113:UEP983116 UOL983113:UOL983116 UYH983113:UYH983116 VID983113:VID983116 VRZ983113:VRZ983116 WBV983113:WBV983116 WLR983113:WLR983116 WVN983113:WVN983116 G9:G32 JB9:JB32 SX9:SX32 ACT9:ACT32 AMP9:AMP32 AWL9:AWL32 BGH9:BGH32 BQD9:BQD32 BZZ9:BZZ32 CJV9:CJV32 CTR9:CTR32 DDN9:DDN32 DNJ9:DNJ32 DXF9:DXF32 EHB9:EHB32 EQX9:EQX32 FAT9:FAT32 FKP9:FKP32 FUL9:FUL32 GEH9:GEH32 GOD9:GOD32 GXZ9:GXZ32 HHV9:HHV32 HRR9:HRR32 IBN9:IBN32 ILJ9:ILJ32 IVF9:IVF32 JFB9:JFB32 JOX9:JOX32 JYT9:JYT32 KIP9:KIP32 KSL9:KSL32 LCH9:LCH32 LMD9:LMD32 LVZ9:LVZ32 MFV9:MFV32 MPR9:MPR32 MZN9:MZN32 NJJ9:NJJ32 NTF9:NTF32 ODB9:ODB32 OMX9:OMX32 OWT9:OWT32 PGP9:PGP32 PQL9:PQL32 QAH9:QAH32 QKD9:QKD32 QTZ9:QTZ32 RDV9:RDV32 RNR9:RNR32 RXN9:RXN32 SHJ9:SHJ32 SRF9:SRF32 TBB9:TBB32 TKX9:TKX32 TUT9:TUT32 UEP9:UEP32 UOL9:UOL32 UYH9:UYH32 VID9:VID32 VRZ9:VRZ32 WBV9:WBV32 WLR9:WLR32 WVN9:WVN32 G65546:G65569 JB65539:JB65562 SX65539:SX65562 ACT65539:ACT65562 AMP65539:AMP65562 AWL65539:AWL65562 BGH65539:BGH65562 BQD65539:BQD65562 BZZ65539:BZZ65562 CJV65539:CJV65562 CTR65539:CTR65562 DDN65539:DDN65562 DNJ65539:DNJ65562 DXF65539:DXF65562 EHB65539:EHB65562 EQX65539:EQX65562 FAT65539:FAT65562 FKP65539:FKP65562 FUL65539:FUL65562 GEH65539:GEH65562 GOD65539:GOD65562 GXZ65539:GXZ65562 HHV65539:HHV65562 HRR65539:HRR65562 IBN65539:IBN65562 ILJ65539:ILJ65562 IVF65539:IVF65562 JFB65539:JFB65562 JOX65539:JOX65562 JYT65539:JYT65562 KIP65539:KIP65562 KSL65539:KSL65562 LCH65539:LCH65562 LMD65539:LMD65562 LVZ65539:LVZ65562 MFV65539:MFV65562 MPR65539:MPR65562 MZN65539:MZN65562 NJJ65539:NJJ65562 NTF65539:NTF65562 ODB65539:ODB65562 OMX65539:OMX65562 OWT65539:OWT65562 PGP65539:PGP65562 PQL65539:PQL65562 QAH65539:QAH65562 QKD65539:QKD65562 QTZ65539:QTZ65562 RDV65539:RDV65562 RNR65539:RNR65562 RXN65539:RXN65562 SHJ65539:SHJ65562 SRF65539:SRF65562 TBB65539:TBB65562 TKX65539:TKX65562 TUT65539:TUT65562 UEP65539:UEP65562 UOL65539:UOL65562 UYH65539:UYH65562 VID65539:VID65562 VRZ65539:VRZ65562 WBV65539:WBV65562 WLR65539:WLR65562 WVN65539:WVN65562 G131082:G131105 JB131075:JB131098 SX131075:SX131098 ACT131075:ACT131098 AMP131075:AMP131098 AWL131075:AWL131098 BGH131075:BGH131098 BQD131075:BQD131098 BZZ131075:BZZ131098 CJV131075:CJV131098 CTR131075:CTR131098 DDN131075:DDN131098 DNJ131075:DNJ131098 DXF131075:DXF131098 EHB131075:EHB131098 EQX131075:EQX131098 FAT131075:FAT131098 FKP131075:FKP131098 FUL131075:FUL131098 GEH131075:GEH131098 GOD131075:GOD131098 GXZ131075:GXZ131098 HHV131075:HHV131098 HRR131075:HRR131098 IBN131075:IBN131098 ILJ131075:ILJ131098 IVF131075:IVF131098 JFB131075:JFB131098 JOX131075:JOX131098 JYT131075:JYT131098 KIP131075:KIP131098 KSL131075:KSL131098 LCH131075:LCH131098 LMD131075:LMD131098 LVZ131075:LVZ131098 MFV131075:MFV131098 MPR131075:MPR131098 MZN131075:MZN131098 NJJ131075:NJJ131098 NTF131075:NTF131098 ODB131075:ODB131098 OMX131075:OMX131098 OWT131075:OWT131098 PGP131075:PGP131098 PQL131075:PQL131098 QAH131075:QAH131098 QKD131075:QKD131098 QTZ131075:QTZ131098 RDV131075:RDV131098 RNR131075:RNR131098 RXN131075:RXN131098 SHJ131075:SHJ131098 SRF131075:SRF131098 TBB131075:TBB131098 TKX131075:TKX131098 TUT131075:TUT131098 UEP131075:UEP131098 UOL131075:UOL131098 UYH131075:UYH131098 VID131075:VID131098 VRZ131075:VRZ131098 WBV131075:WBV131098 WLR131075:WLR131098 WVN131075:WVN131098 G196618:G196641 JB196611:JB196634 SX196611:SX196634 ACT196611:ACT196634 AMP196611:AMP196634 AWL196611:AWL196634 BGH196611:BGH196634 BQD196611:BQD196634 BZZ196611:BZZ196634 CJV196611:CJV196634 CTR196611:CTR196634 DDN196611:DDN196634 DNJ196611:DNJ196634 DXF196611:DXF196634 EHB196611:EHB196634 EQX196611:EQX196634 FAT196611:FAT196634 FKP196611:FKP196634 FUL196611:FUL196634 GEH196611:GEH196634 GOD196611:GOD196634 GXZ196611:GXZ196634 HHV196611:HHV196634 HRR196611:HRR196634 IBN196611:IBN196634 ILJ196611:ILJ196634 IVF196611:IVF196634 JFB196611:JFB196634 JOX196611:JOX196634 JYT196611:JYT196634 KIP196611:KIP196634 KSL196611:KSL196634 LCH196611:LCH196634 LMD196611:LMD196634 LVZ196611:LVZ196634 MFV196611:MFV196634 MPR196611:MPR196634 MZN196611:MZN196634 NJJ196611:NJJ196634 NTF196611:NTF196634 ODB196611:ODB196634 OMX196611:OMX196634 OWT196611:OWT196634 PGP196611:PGP196634 PQL196611:PQL196634 QAH196611:QAH196634 QKD196611:QKD196634 QTZ196611:QTZ196634 RDV196611:RDV196634 RNR196611:RNR196634 RXN196611:RXN196634 SHJ196611:SHJ196634 SRF196611:SRF196634 TBB196611:TBB196634 TKX196611:TKX196634 TUT196611:TUT196634 UEP196611:UEP196634 UOL196611:UOL196634 UYH196611:UYH196634 VID196611:VID196634 VRZ196611:VRZ196634 WBV196611:WBV196634 WLR196611:WLR196634 WVN196611:WVN196634 G262154:G262177 JB262147:JB262170 SX262147:SX262170 ACT262147:ACT262170 AMP262147:AMP262170 AWL262147:AWL262170 BGH262147:BGH262170 BQD262147:BQD262170 BZZ262147:BZZ262170 CJV262147:CJV262170 CTR262147:CTR262170 DDN262147:DDN262170 DNJ262147:DNJ262170 DXF262147:DXF262170 EHB262147:EHB262170 EQX262147:EQX262170 FAT262147:FAT262170 FKP262147:FKP262170 FUL262147:FUL262170 GEH262147:GEH262170 GOD262147:GOD262170 GXZ262147:GXZ262170 HHV262147:HHV262170 HRR262147:HRR262170 IBN262147:IBN262170 ILJ262147:ILJ262170 IVF262147:IVF262170 JFB262147:JFB262170 JOX262147:JOX262170 JYT262147:JYT262170 KIP262147:KIP262170 KSL262147:KSL262170 LCH262147:LCH262170 LMD262147:LMD262170 LVZ262147:LVZ262170 MFV262147:MFV262170 MPR262147:MPR262170 MZN262147:MZN262170 NJJ262147:NJJ262170 NTF262147:NTF262170 ODB262147:ODB262170 OMX262147:OMX262170 OWT262147:OWT262170 PGP262147:PGP262170 PQL262147:PQL262170 QAH262147:QAH262170 QKD262147:QKD262170 QTZ262147:QTZ262170 RDV262147:RDV262170 RNR262147:RNR262170 RXN262147:RXN262170 SHJ262147:SHJ262170 SRF262147:SRF262170 TBB262147:TBB262170 TKX262147:TKX262170 TUT262147:TUT262170 UEP262147:UEP262170 UOL262147:UOL262170 UYH262147:UYH262170 VID262147:VID262170 VRZ262147:VRZ262170 WBV262147:WBV262170 WLR262147:WLR262170 WVN262147:WVN262170 G327690:G327713 JB327683:JB327706 SX327683:SX327706 ACT327683:ACT327706 AMP327683:AMP327706 AWL327683:AWL327706 BGH327683:BGH327706 BQD327683:BQD327706 BZZ327683:BZZ327706 CJV327683:CJV327706 CTR327683:CTR327706 DDN327683:DDN327706 DNJ327683:DNJ327706 DXF327683:DXF327706 EHB327683:EHB327706 EQX327683:EQX327706 FAT327683:FAT327706 FKP327683:FKP327706 FUL327683:FUL327706 GEH327683:GEH327706 GOD327683:GOD327706 GXZ327683:GXZ327706 HHV327683:HHV327706 HRR327683:HRR327706 IBN327683:IBN327706 ILJ327683:ILJ327706 IVF327683:IVF327706 JFB327683:JFB327706 JOX327683:JOX327706 JYT327683:JYT327706 KIP327683:KIP327706 KSL327683:KSL327706 LCH327683:LCH327706 LMD327683:LMD327706 LVZ327683:LVZ327706 MFV327683:MFV327706 MPR327683:MPR327706 MZN327683:MZN327706 NJJ327683:NJJ327706 NTF327683:NTF327706 ODB327683:ODB327706 OMX327683:OMX327706 OWT327683:OWT327706 PGP327683:PGP327706 PQL327683:PQL327706 QAH327683:QAH327706 QKD327683:QKD327706 QTZ327683:QTZ327706 RDV327683:RDV327706 RNR327683:RNR327706 RXN327683:RXN327706 SHJ327683:SHJ327706 SRF327683:SRF327706 TBB327683:TBB327706 TKX327683:TKX327706 TUT327683:TUT327706 UEP327683:UEP327706 UOL327683:UOL327706 UYH327683:UYH327706 VID327683:VID327706 VRZ327683:VRZ327706 WBV327683:WBV327706 WLR327683:WLR327706 WVN327683:WVN327706 G393226:G393249 JB393219:JB393242 SX393219:SX393242 ACT393219:ACT393242 AMP393219:AMP393242 AWL393219:AWL393242 BGH393219:BGH393242 BQD393219:BQD393242 BZZ393219:BZZ393242 CJV393219:CJV393242 CTR393219:CTR393242 DDN393219:DDN393242 DNJ393219:DNJ393242 DXF393219:DXF393242 EHB393219:EHB393242 EQX393219:EQX393242 FAT393219:FAT393242 FKP393219:FKP393242 FUL393219:FUL393242 GEH393219:GEH393242 GOD393219:GOD393242 GXZ393219:GXZ393242 HHV393219:HHV393242 HRR393219:HRR393242 IBN393219:IBN393242 ILJ393219:ILJ393242 IVF393219:IVF393242 JFB393219:JFB393242 JOX393219:JOX393242 JYT393219:JYT393242 KIP393219:KIP393242 KSL393219:KSL393242 LCH393219:LCH393242 LMD393219:LMD393242 LVZ393219:LVZ393242 MFV393219:MFV393242 MPR393219:MPR393242 MZN393219:MZN393242 NJJ393219:NJJ393242 NTF393219:NTF393242 ODB393219:ODB393242 OMX393219:OMX393242 OWT393219:OWT393242 PGP393219:PGP393242 PQL393219:PQL393242 QAH393219:QAH393242 QKD393219:QKD393242 QTZ393219:QTZ393242 RDV393219:RDV393242 RNR393219:RNR393242 RXN393219:RXN393242 SHJ393219:SHJ393242 SRF393219:SRF393242 TBB393219:TBB393242 TKX393219:TKX393242 TUT393219:TUT393242 UEP393219:UEP393242 UOL393219:UOL393242 UYH393219:UYH393242 VID393219:VID393242 VRZ393219:VRZ393242 WBV393219:WBV393242 WLR393219:WLR393242 WVN393219:WVN393242 G458762:G458785 JB458755:JB458778 SX458755:SX458778 ACT458755:ACT458778 AMP458755:AMP458778 AWL458755:AWL458778 BGH458755:BGH458778 BQD458755:BQD458778 BZZ458755:BZZ458778 CJV458755:CJV458778 CTR458755:CTR458778 DDN458755:DDN458778 DNJ458755:DNJ458778 DXF458755:DXF458778 EHB458755:EHB458778 EQX458755:EQX458778 FAT458755:FAT458778 FKP458755:FKP458778 FUL458755:FUL458778 GEH458755:GEH458778 GOD458755:GOD458778 GXZ458755:GXZ458778 HHV458755:HHV458778 HRR458755:HRR458778 IBN458755:IBN458778 ILJ458755:ILJ458778 IVF458755:IVF458778 JFB458755:JFB458778 JOX458755:JOX458778 JYT458755:JYT458778 KIP458755:KIP458778 KSL458755:KSL458778 LCH458755:LCH458778 LMD458755:LMD458778 LVZ458755:LVZ458778 MFV458755:MFV458778 MPR458755:MPR458778 MZN458755:MZN458778 NJJ458755:NJJ458778 NTF458755:NTF458778 ODB458755:ODB458778 OMX458755:OMX458778 OWT458755:OWT458778 PGP458755:PGP458778 PQL458755:PQL458778 QAH458755:QAH458778 QKD458755:QKD458778 QTZ458755:QTZ458778 RDV458755:RDV458778 RNR458755:RNR458778 RXN458755:RXN458778 SHJ458755:SHJ458778 SRF458755:SRF458778 TBB458755:TBB458778 TKX458755:TKX458778 TUT458755:TUT458778 UEP458755:UEP458778 UOL458755:UOL458778 UYH458755:UYH458778 VID458755:VID458778 VRZ458755:VRZ458778 WBV458755:WBV458778 WLR458755:WLR458778 WVN458755:WVN458778 G524298:G524321 JB524291:JB524314 SX524291:SX524314 ACT524291:ACT524314 AMP524291:AMP524314 AWL524291:AWL524314 BGH524291:BGH524314 BQD524291:BQD524314 BZZ524291:BZZ524314 CJV524291:CJV524314 CTR524291:CTR524314 DDN524291:DDN524314 DNJ524291:DNJ524314 DXF524291:DXF524314 EHB524291:EHB524314 EQX524291:EQX524314 FAT524291:FAT524314 FKP524291:FKP524314 FUL524291:FUL524314 GEH524291:GEH524314 GOD524291:GOD524314 GXZ524291:GXZ524314 HHV524291:HHV524314 HRR524291:HRR524314 IBN524291:IBN524314 ILJ524291:ILJ524314 IVF524291:IVF524314 JFB524291:JFB524314 JOX524291:JOX524314 JYT524291:JYT524314 KIP524291:KIP524314 KSL524291:KSL524314 LCH524291:LCH524314 LMD524291:LMD524314 LVZ524291:LVZ524314 MFV524291:MFV524314 MPR524291:MPR524314 MZN524291:MZN524314 NJJ524291:NJJ524314 NTF524291:NTF524314 ODB524291:ODB524314 OMX524291:OMX524314 OWT524291:OWT524314 PGP524291:PGP524314 PQL524291:PQL524314 QAH524291:QAH524314 QKD524291:QKD524314 QTZ524291:QTZ524314 RDV524291:RDV524314 RNR524291:RNR524314 RXN524291:RXN524314 SHJ524291:SHJ524314 SRF524291:SRF524314 TBB524291:TBB524314 TKX524291:TKX524314 TUT524291:TUT524314 UEP524291:UEP524314 UOL524291:UOL524314 UYH524291:UYH524314 VID524291:VID524314 VRZ524291:VRZ524314 WBV524291:WBV524314 WLR524291:WLR524314 WVN524291:WVN524314 G589834:G589857 JB589827:JB589850 SX589827:SX589850 ACT589827:ACT589850 AMP589827:AMP589850 AWL589827:AWL589850 BGH589827:BGH589850 BQD589827:BQD589850 BZZ589827:BZZ589850 CJV589827:CJV589850 CTR589827:CTR589850 DDN589827:DDN589850 DNJ589827:DNJ589850 DXF589827:DXF589850 EHB589827:EHB589850 EQX589827:EQX589850 FAT589827:FAT589850 FKP589827:FKP589850 FUL589827:FUL589850 GEH589827:GEH589850 GOD589827:GOD589850 GXZ589827:GXZ589850 HHV589827:HHV589850 HRR589827:HRR589850 IBN589827:IBN589850 ILJ589827:ILJ589850 IVF589827:IVF589850 JFB589827:JFB589850 JOX589827:JOX589850 JYT589827:JYT589850 KIP589827:KIP589850 KSL589827:KSL589850 LCH589827:LCH589850 LMD589827:LMD589850 LVZ589827:LVZ589850 MFV589827:MFV589850 MPR589827:MPR589850 MZN589827:MZN589850 NJJ589827:NJJ589850 NTF589827:NTF589850 ODB589827:ODB589850 OMX589827:OMX589850 OWT589827:OWT589850 PGP589827:PGP589850 PQL589827:PQL589850 QAH589827:QAH589850 QKD589827:QKD589850 QTZ589827:QTZ589850 RDV589827:RDV589850 RNR589827:RNR589850 RXN589827:RXN589850 SHJ589827:SHJ589850 SRF589827:SRF589850 TBB589827:TBB589850 TKX589827:TKX589850 TUT589827:TUT589850 UEP589827:UEP589850 UOL589827:UOL589850 UYH589827:UYH589850 VID589827:VID589850 VRZ589827:VRZ589850 WBV589827:WBV589850 WLR589827:WLR589850 WVN589827:WVN589850 G655370:G655393 JB655363:JB655386 SX655363:SX655386 ACT655363:ACT655386 AMP655363:AMP655386 AWL655363:AWL655386 BGH655363:BGH655386 BQD655363:BQD655386 BZZ655363:BZZ655386 CJV655363:CJV655386 CTR655363:CTR655386 DDN655363:DDN655386 DNJ655363:DNJ655386 DXF655363:DXF655386 EHB655363:EHB655386 EQX655363:EQX655386 FAT655363:FAT655386 FKP655363:FKP655386 FUL655363:FUL655386 GEH655363:GEH655386 GOD655363:GOD655386 GXZ655363:GXZ655386 HHV655363:HHV655386 HRR655363:HRR655386 IBN655363:IBN655386 ILJ655363:ILJ655386 IVF655363:IVF655386 JFB655363:JFB655386 JOX655363:JOX655386 JYT655363:JYT655386 KIP655363:KIP655386 KSL655363:KSL655386 LCH655363:LCH655386 LMD655363:LMD655386 LVZ655363:LVZ655386 MFV655363:MFV655386 MPR655363:MPR655386 MZN655363:MZN655386 NJJ655363:NJJ655386 NTF655363:NTF655386 ODB655363:ODB655386 OMX655363:OMX655386 OWT655363:OWT655386 PGP655363:PGP655386 PQL655363:PQL655386 QAH655363:QAH655386 QKD655363:QKD655386 QTZ655363:QTZ655386 RDV655363:RDV655386 RNR655363:RNR655386 RXN655363:RXN655386 SHJ655363:SHJ655386 SRF655363:SRF655386 TBB655363:TBB655386 TKX655363:TKX655386 TUT655363:TUT655386 UEP655363:UEP655386 UOL655363:UOL655386 UYH655363:UYH655386 VID655363:VID655386 VRZ655363:VRZ655386 WBV655363:WBV655386 WLR655363:WLR655386 WVN655363:WVN655386 G720906:G720929 JB720899:JB720922 SX720899:SX720922 ACT720899:ACT720922 AMP720899:AMP720922 AWL720899:AWL720922 BGH720899:BGH720922 BQD720899:BQD720922 BZZ720899:BZZ720922 CJV720899:CJV720922 CTR720899:CTR720922 DDN720899:DDN720922 DNJ720899:DNJ720922 DXF720899:DXF720922 EHB720899:EHB720922 EQX720899:EQX720922 FAT720899:FAT720922 FKP720899:FKP720922 FUL720899:FUL720922 GEH720899:GEH720922 GOD720899:GOD720922 GXZ720899:GXZ720922 HHV720899:HHV720922 HRR720899:HRR720922 IBN720899:IBN720922 ILJ720899:ILJ720922 IVF720899:IVF720922 JFB720899:JFB720922 JOX720899:JOX720922 JYT720899:JYT720922 KIP720899:KIP720922 KSL720899:KSL720922 LCH720899:LCH720922 LMD720899:LMD720922 LVZ720899:LVZ720922 MFV720899:MFV720922 MPR720899:MPR720922 MZN720899:MZN720922 NJJ720899:NJJ720922 NTF720899:NTF720922 ODB720899:ODB720922 OMX720899:OMX720922 OWT720899:OWT720922 PGP720899:PGP720922 PQL720899:PQL720922 QAH720899:QAH720922 QKD720899:QKD720922 QTZ720899:QTZ720922 RDV720899:RDV720922 RNR720899:RNR720922 RXN720899:RXN720922 SHJ720899:SHJ720922 SRF720899:SRF720922 TBB720899:TBB720922 TKX720899:TKX720922 TUT720899:TUT720922 UEP720899:UEP720922 UOL720899:UOL720922 UYH720899:UYH720922 VID720899:VID720922 VRZ720899:VRZ720922 WBV720899:WBV720922 WLR720899:WLR720922 WVN720899:WVN720922 G786442:G786465 JB786435:JB786458 SX786435:SX786458 ACT786435:ACT786458 AMP786435:AMP786458 AWL786435:AWL786458 BGH786435:BGH786458 BQD786435:BQD786458 BZZ786435:BZZ786458 CJV786435:CJV786458 CTR786435:CTR786458 DDN786435:DDN786458 DNJ786435:DNJ786458 DXF786435:DXF786458 EHB786435:EHB786458 EQX786435:EQX786458 FAT786435:FAT786458 FKP786435:FKP786458 FUL786435:FUL786458 GEH786435:GEH786458 GOD786435:GOD786458 GXZ786435:GXZ786458 HHV786435:HHV786458 HRR786435:HRR786458 IBN786435:IBN786458 ILJ786435:ILJ786458 IVF786435:IVF786458 JFB786435:JFB786458 JOX786435:JOX786458 JYT786435:JYT786458 KIP786435:KIP786458 KSL786435:KSL786458 LCH786435:LCH786458 LMD786435:LMD786458 LVZ786435:LVZ786458 MFV786435:MFV786458 MPR786435:MPR786458 MZN786435:MZN786458 NJJ786435:NJJ786458 NTF786435:NTF786458 ODB786435:ODB786458 OMX786435:OMX786458 OWT786435:OWT786458 PGP786435:PGP786458 PQL786435:PQL786458 QAH786435:QAH786458 QKD786435:QKD786458 QTZ786435:QTZ786458 RDV786435:RDV786458 RNR786435:RNR786458 RXN786435:RXN786458 SHJ786435:SHJ786458 SRF786435:SRF786458 TBB786435:TBB786458 TKX786435:TKX786458 TUT786435:TUT786458 UEP786435:UEP786458 UOL786435:UOL786458 UYH786435:UYH786458 VID786435:VID786458 VRZ786435:VRZ786458 WBV786435:WBV786458 WLR786435:WLR786458 WVN786435:WVN786458 G851978:G852001 JB851971:JB851994 SX851971:SX851994 ACT851971:ACT851994 AMP851971:AMP851994 AWL851971:AWL851994 BGH851971:BGH851994 BQD851971:BQD851994 BZZ851971:BZZ851994 CJV851971:CJV851994 CTR851971:CTR851994 DDN851971:DDN851994 DNJ851971:DNJ851994 DXF851971:DXF851994 EHB851971:EHB851994 EQX851971:EQX851994 FAT851971:FAT851994 FKP851971:FKP851994 FUL851971:FUL851994 GEH851971:GEH851994 GOD851971:GOD851994 GXZ851971:GXZ851994 HHV851971:HHV851994 HRR851971:HRR851994 IBN851971:IBN851994 ILJ851971:ILJ851994 IVF851971:IVF851994 JFB851971:JFB851994 JOX851971:JOX851994 JYT851971:JYT851994 KIP851971:KIP851994 KSL851971:KSL851994 LCH851971:LCH851994 LMD851971:LMD851994 LVZ851971:LVZ851994 MFV851971:MFV851994 MPR851971:MPR851994 MZN851971:MZN851994 NJJ851971:NJJ851994 NTF851971:NTF851994 ODB851971:ODB851994 OMX851971:OMX851994 OWT851971:OWT851994 PGP851971:PGP851994 PQL851971:PQL851994 QAH851971:QAH851994 QKD851971:QKD851994 QTZ851971:QTZ851994 RDV851971:RDV851994 RNR851971:RNR851994 RXN851971:RXN851994 SHJ851971:SHJ851994 SRF851971:SRF851994 TBB851971:TBB851994 TKX851971:TKX851994 TUT851971:TUT851994 UEP851971:UEP851994 UOL851971:UOL851994 UYH851971:UYH851994 VID851971:VID851994 VRZ851971:VRZ851994 WBV851971:WBV851994 WLR851971:WLR851994 WVN851971:WVN851994 G917514:G917537 JB917507:JB917530 SX917507:SX917530 ACT917507:ACT917530 AMP917507:AMP917530 AWL917507:AWL917530 BGH917507:BGH917530 BQD917507:BQD917530 BZZ917507:BZZ917530 CJV917507:CJV917530 CTR917507:CTR917530 DDN917507:DDN917530 DNJ917507:DNJ917530 DXF917507:DXF917530 EHB917507:EHB917530 EQX917507:EQX917530 FAT917507:FAT917530 FKP917507:FKP917530 FUL917507:FUL917530 GEH917507:GEH917530 GOD917507:GOD917530 GXZ917507:GXZ917530 HHV917507:HHV917530 HRR917507:HRR917530 IBN917507:IBN917530 ILJ917507:ILJ917530 IVF917507:IVF917530 JFB917507:JFB917530 JOX917507:JOX917530 JYT917507:JYT917530 KIP917507:KIP917530 KSL917507:KSL917530 LCH917507:LCH917530 LMD917507:LMD917530 LVZ917507:LVZ917530 MFV917507:MFV917530 MPR917507:MPR917530 MZN917507:MZN917530 NJJ917507:NJJ917530 NTF917507:NTF917530 ODB917507:ODB917530 OMX917507:OMX917530 OWT917507:OWT917530 PGP917507:PGP917530 PQL917507:PQL917530 QAH917507:QAH917530 QKD917507:QKD917530 QTZ917507:QTZ917530 RDV917507:RDV917530 RNR917507:RNR917530 RXN917507:RXN917530 SHJ917507:SHJ917530 SRF917507:SRF917530 TBB917507:TBB917530 TKX917507:TKX917530 TUT917507:TUT917530 UEP917507:UEP917530 UOL917507:UOL917530 UYH917507:UYH917530 VID917507:VID917530 VRZ917507:VRZ917530 WBV917507:WBV917530 WLR917507:WLR917530 WVN917507:WVN917530 G983050:G983073 JB983043:JB983066 SX983043:SX983066 ACT983043:ACT983066 AMP983043:AMP983066 AWL983043:AWL983066 BGH983043:BGH983066 BQD983043:BQD983066 BZZ983043:BZZ983066 CJV983043:CJV983066 CTR983043:CTR983066 DDN983043:DDN983066 DNJ983043:DNJ983066 DXF983043:DXF983066 EHB983043:EHB983066 EQX983043:EQX983066 FAT983043:FAT983066 FKP983043:FKP983066 FUL983043:FUL983066 GEH983043:GEH983066 GOD983043:GOD983066 GXZ983043:GXZ983066 HHV983043:HHV983066 HRR983043:HRR983066 IBN983043:IBN983066 ILJ983043:ILJ983066 IVF983043:IVF983066 JFB983043:JFB983066 JOX983043:JOX983066 JYT983043:JYT983066 KIP983043:KIP983066 KSL983043:KSL983066 LCH983043:LCH983066 LMD983043:LMD983066 LVZ983043:LVZ983066 MFV983043:MFV983066 MPR983043:MPR983066 MZN983043:MZN983066 NJJ983043:NJJ983066 NTF983043:NTF983066 ODB983043:ODB983066 OMX983043:OMX983066 OWT983043:OWT983066 PGP983043:PGP983066 PQL983043:PQL983066 QAH983043:QAH983066 QKD983043:QKD983066 QTZ983043:QTZ983066 RDV983043:RDV983066 RNR983043:RNR983066 RXN983043:RXN983066 SHJ983043:SHJ983066 SRF983043:SRF983066 TBB983043:TBB983066 TKX983043:TKX983066 TUT983043:TUT983066 UEP983043:UEP983066 UOL983043:UOL983066 UYH983043:UYH983066 VID983043:VID983066 VRZ983043:VRZ983066 WBV983043:WBV983066 WLR983043:WLR983066 WVN983043:WVN983066 IX9:IX25 ST9:ST25 ACP9:ACP25 AML9:AML25 AWH9:AWH25 BGD9:BGD25 BPZ9:BPZ25 BZV9:BZV25 CJR9:CJR25 CTN9:CTN25 DDJ9:DDJ25 DNF9:DNF25 DXB9:DXB25 EGX9:EGX25 EQT9:EQT25 FAP9:FAP25 FKL9:FKL25 FUH9:FUH25 GED9:GED25 GNZ9:GNZ25 GXV9:GXV25 HHR9:HHR25 HRN9:HRN25 IBJ9:IBJ25 ILF9:ILF25 IVB9:IVB25 JEX9:JEX25 JOT9:JOT25 JYP9:JYP25 KIL9:KIL25 KSH9:KSH25 LCD9:LCD25 LLZ9:LLZ25 LVV9:LVV25 MFR9:MFR25 MPN9:MPN25 MZJ9:MZJ25 NJF9:NJF25 NTB9:NTB25 OCX9:OCX25 OMT9:OMT25 OWP9:OWP25 PGL9:PGL25 PQH9:PQH25 QAD9:QAD25 QJZ9:QJZ25 QTV9:QTV25 RDR9:RDR25 RNN9:RNN25 RXJ9:RXJ25 SHF9:SHF25 SRB9:SRB25 TAX9:TAX25 TKT9:TKT25 TUP9:TUP25 UEL9:UEL25 UOH9:UOH25 UYD9:UYD25 VHZ9:VHZ25 VRV9:VRV25 WBR9:WBR25 WLN9:WLN25 WVJ9:WVJ25 C65546:C65562 IX65539:IX65555 ST65539:ST65555 ACP65539:ACP65555 AML65539:AML65555 AWH65539:AWH65555 BGD65539:BGD65555 BPZ65539:BPZ65555 BZV65539:BZV65555 CJR65539:CJR65555 CTN65539:CTN65555 DDJ65539:DDJ65555 DNF65539:DNF65555 DXB65539:DXB65555 EGX65539:EGX65555 EQT65539:EQT65555 FAP65539:FAP65555 FKL65539:FKL65555 FUH65539:FUH65555 GED65539:GED65555 GNZ65539:GNZ65555 GXV65539:GXV65555 HHR65539:HHR65555 HRN65539:HRN65555 IBJ65539:IBJ65555 ILF65539:ILF65555 IVB65539:IVB65555 JEX65539:JEX65555 JOT65539:JOT65555 JYP65539:JYP65555 KIL65539:KIL65555 KSH65539:KSH65555 LCD65539:LCD65555 LLZ65539:LLZ65555 LVV65539:LVV65555 MFR65539:MFR65555 MPN65539:MPN65555 MZJ65539:MZJ65555 NJF65539:NJF65555 NTB65539:NTB65555 OCX65539:OCX65555 OMT65539:OMT65555 OWP65539:OWP65555 PGL65539:PGL65555 PQH65539:PQH65555 QAD65539:QAD65555 QJZ65539:QJZ65555 QTV65539:QTV65555 RDR65539:RDR65555 RNN65539:RNN65555 RXJ65539:RXJ65555 SHF65539:SHF65555 SRB65539:SRB65555 TAX65539:TAX65555 TKT65539:TKT65555 TUP65539:TUP65555 UEL65539:UEL65555 UOH65539:UOH65555 UYD65539:UYD65555 VHZ65539:VHZ65555 VRV65539:VRV65555 WBR65539:WBR65555 WLN65539:WLN65555 WVJ65539:WVJ65555 C131082:C131098 IX131075:IX131091 ST131075:ST131091 ACP131075:ACP131091 AML131075:AML131091 AWH131075:AWH131091 BGD131075:BGD131091 BPZ131075:BPZ131091 BZV131075:BZV131091 CJR131075:CJR131091 CTN131075:CTN131091 DDJ131075:DDJ131091 DNF131075:DNF131091 DXB131075:DXB131091 EGX131075:EGX131091 EQT131075:EQT131091 FAP131075:FAP131091 FKL131075:FKL131091 FUH131075:FUH131091 GED131075:GED131091 GNZ131075:GNZ131091 GXV131075:GXV131091 HHR131075:HHR131091 HRN131075:HRN131091 IBJ131075:IBJ131091 ILF131075:ILF131091 IVB131075:IVB131091 JEX131075:JEX131091 JOT131075:JOT131091 JYP131075:JYP131091 KIL131075:KIL131091 KSH131075:KSH131091 LCD131075:LCD131091 LLZ131075:LLZ131091 LVV131075:LVV131091 MFR131075:MFR131091 MPN131075:MPN131091 MZJ131075:MZJ131091 NJF131075:NJF131091 NTB131075:NTB131091 OCX131075:OCX131091 OMT131075:OMT131091 OWP131075:OWP131091 PGL131075:PGL131091 PQH131075:PQH131091 QAD131075:QAD131091 QJZ131075:QJZ131091 QTV131075:QTV131091 RDR131075:RDR131091 RNN131075:RNN131091 RXJ131075:RXJ131091 SHF131075:SHF131091 SRB131075:SRB131091 TAX131075:TAX131091 TKT131075:TKT131091 TUP131075:TUP131091 UEL131075:UEL131091 UOH131075:UOH131091 UYD131075:UYD131091 VHZ131075:VHZ131091 VRV131075:VRV131091 WBR131075:WBR131091 WLN131075:WLN131091 WVJ131075:WVJ131091 C196618:C196634 IX196611:IX196627 ST196611:ST196627 ACP196611:ACP196627 AML196611:AML196627 AWH196611:AWH196627 BGD196611:BGD196627 BPZ196611:BPZ196627 BZV196611:BZV196627 CJR196611:CJR196627 CTN196611:CTN196627 DDJ196611:DDJ196627 DNF196611:DNF196627 DXB196611:DXB196627 EGX196611:EGX196627 EQT196611:EQT196627 FAP196611:FAP196627 FKL196611:FKL196627 FUH196611:FUH196627 GED196611:GED196627 GNZ196611:GNZ196627 GXV196611:GXV196627 HHR196611:HHR196627 HRN196611:HRN196627 IBJ196611:IBJ196627 ILF196611:ILF196627 IVB196611:IVB196627 JEX196611:JEX196627 JOT196611:JOT196627 JYP196611:JYP196627 KIL196611:KIL196627 KSH196611:KSH196627 LCD196611:LCD196627 LLZ196611:LLZ196627 LVV196611:LVV196627 MFR196611:MFR196627 MPN196611:MPN196627 MZJ196611:MZJ196627 NJF196611:NJF196627 NTB196611:NTB196627 OCX196611:OCX196627 OMT196611:OMT196627 OWP196611:OWP196627 PGL196611:PGL196627 PQH196611:PQH196627 QAD196611:QAD196627 QJZ196611:QJZ196627 QTV196611:QTV196627 RDR196611:RDR196627 RNN196611:RNN196627 RXJ196611:RXJ196627 SHF196611:SHF196627 SRB196611:SRB196627 TAX196611:TAX196627 TKT196611:TKT196627 TUP196611:TUP196627 UEL196611:UEL196627 UOH196611:UOH196627 UYD196611:UYD196627 VHZ196611:VHZ196627 VRV196611:VRV196627 WBR196611:WBR196627 WLN196611:WLN196627 WVJ196611:WVJ196627 C262154:C262170 IX262147:IX262163 ST262147:ST262163 ACP262147:ACP262163 AML262147:AML262163 AWH262147:AWH262163 BGD262147:BGD262163 BPZ262147:BPZ262163 BZV262147:BZV262163 CJR262147:CJR262163 CTN262147:CTN262163 DDJ262147:DDJ262163 DNF262147:DNF262163 DXB262147:DXB262163 EGX262147:EGX262163 EQT262147:EQT262163 FAP262147:FAP262163 FKL262147:FKL262163 FUH262147:FUH262163 GED262147:GED262163 GNZ262147:GNZ262163 GXV262147:GXV262163 HHR262147:HHR262163 HRN262147:HRN262163 IBJ262147:IBJ262163 ILF262147:ILF262163 IVB262147:IVB262163 JEX262147:JEX262163 JOT262147:JOT262163 JYP262147:JYP262163 KIL262147:KIL262163 KSH262147:KSH262163 LCD262147:LCD262163 LLZ262147:LLZ262163 LVV262147:LVV262163 MFR262147:MFR262163 MPN262147:MPN262163 MZJ262147:MZJ262163 NJF262147:NJF262163 NTB262147:NTB262163 OCX262147:OCX262163 OMT262147:OMT262163 OWP262147:OWP262163 PGL262147:PGL262163 PQH262147:PQH262163 QAD262147:QAD262163 QJZ262147:QJZ262163 QTV262147:QTV262163 RDR262147:RDR262163 RNN262147:RNN262163 RXJ262147:RXJ262163 SHF262147:SHF262163 SRB262147:SRB262163 TAX262147:TAX262163 TKT262147:TKT262163 TUP262147:TUP262163 UEL262147:UEL262163 UOH262147:UOH262163 UYD262147:UYD262163 VHZ262147:VHZ262163 VRV262147:VRV262163 WBR262147:WBR262163 WLN262147:WLN262163 WVJ262147:WVJ262163 C327690:C327706 IX327683:IX327699 ST327683:ST327699 ACP327683:ACP327699 AML327683:AML327699 AWH327683:AWH327699 BGD327683:BGD327699 BPZ327683:BPZ327699 BZV327683:BZV327699 CJR327683:CJR327699 CTN327683:CTN327699 DDJ327683:DDJ327699 DNF327683:DNF327699 DXB327683:DXB327699 EGX327683:EGX327699 EQT327683:EQT327699 FAP327683:FAP327699 FKL327683:FKL327699 FUH327683:FUH327699 GED327683:GED327699 GNZ327683:GNZ327699 GXV327683:GXV327699 HHR327683:HHR327699 HRN327683:HRN327699 IBJ327683:IBJ327699 ILF327683:ILF327699 IVB327683:IVB327699 JEX327683:JEX327699 JOT327683:JOT327699 JYP327683:JYP327699 KIL327683:KIL327699 KSH327683:KSH327699 LCD327683:LCD327699 LLZ327683:LLZ327699 LVV327683:LVV327699 MFR327683:MFR327699 MPN327683:MPN327699 MZJ327683:MZJ327699 NJF327683:NJF327699 NTB327683:NTB327699 OCX327683:OCX327699 OMT327683:OMT327699 OWP327683:OWP327699 PGL327683:PGL327699 PQH327683:PQH327699 QAD327683:QAD327699 QJZ327683:QJZ327699 QTV327683:QTV327699 RDR327683:RDR327699 RNN327683:RNN327699 RXJ327683:RXJ327699 SHF327683:SHF327699 SRB327683:SRB327699 TAX327683:TAX327699 TKT327683:TKT327699 TUP327683:TUP327699 UEL327683:UEL327699 UOH327683:UOH327699 UYD327683:UYD327699 VHZ327683:VHZ327699 VRV327683:VRV327699 WBR327683:WBR327699 WLN327683:WLN327699 WVJ327683:WVJ327699 C393226:C393242 IX393219:IX393235 ST393219:ST393235 ACP393219:ACP393235 AML393219:AML393235 AWH393219:AWH393235 BGD393219:BGD393235 BPZ393219:BPZ393235 BZV393219:BZV393235 CJR393219:CJR393235 CTN393219:CTN393235 DDJ393219:DDJ393235 DNF393219:DNF393235 DXB393219:DXB393235 EGX393219:EGX393235 EQT393219:EQT393235 FAP393219:FAP393235 FKL393219:FKL393235 FUH393219:FUH393235 GED393219:GED393235 GNZ393219:GNZ393235 GXV393219:GXV393235 HHR393219:HHR393235 HRN393219:HRN393235 IBJ393219:IBJ393235 ILF393219:ILF393235 IVB393219:IVB393235 JEX393219:JEX393235 JOT393219:JOT393235 JYP393219:JYP393235 KIL393219:KIL393235 KSH393219:KSH393235 LCD393219:LCD393235 LLZ393219:LLZ393235 LVV393219:LVV393235 MFR393219:MFR393235 MPN393219:MPN393235 MZJ393219:MZJ393235 NJF393219:NJF393235 NTB393219:NTB393235 OCX393219:OCX393235 OMT393219:OMT393235 OWP393219:OWP393235 PGL393219:PGL393235 PQH393219:PQH393235 QAD393219:QAD393235 QJZ393219:QJZ393235 QTV393219:QTV393235 RDR393219:RDR393235 RNN393219:RNN393235 RXJ393219:RXJ393235 SHF393219:SHF393235 SRB393219:SRB393235 TAX393219:TAX393235 TKT393219:TKT393235 TUP393219:TUP393235 UEL393219:UEL393235 UOH393219:UOH393235 UYD393219:UYD393235 VHZ393219:VHZ393235 VRV393219:VRV393235 WBR393219:WBR393235 WLN393219:WLN393235 WVJ393219:WVJ393235 C458762:C458778 IX458755:IX458771 ST458755:ST458771 ACP458755:ACP458771 AML458755:AML458771 AWH458755:AWH458771 BGD458755:BGD458771 BPZ458755:BPZ458771 BZV458755:BZV458771 CJR458755:CJR458771 CTN458755:CTN458771 DDJ458755:DDJ458771 DNF458755:DNF458771 DXB458755:DXB458771 EGX458755:EGX458771 EQT458755:EQT458771 FAP458755:FAP458771 FKL458755:FKL458771 FUH458755:FUH458771 GED458755:GED458771 GNZ458755:GNZ458771 GXV458755:GXV458771 HHR458755:HHR458771 HRN458755:HRN458771 IBJ458755:IBJ458771 ILF458755:ILF458771 IVB458755:IVB458771 JEX458755:JEX458771 JOT458755:JOT458771 JYP458755:JYP458771 KIL458755:KIL458771 KSH458755:KSH458771 LCD458755:LCD458771 LLZ458755:LLZ458771 LVV458755:LVV458771 MFR458755:MFR458771 MPN458755:MPN458771 MZJ458755:MZJ458771 NJF458755:NJF458771 NTB458755:NTB458771 OCX458755:OCX458771 OMT458755:OMT458771 OWP458755:OWP458771 PGL458755:PGL458771 PQH458755:PQH458771 QAD458755:QAD458771 QJZ458755:QJZ458771 QTV458755:QTV458771 RDR458755:RDR458771 RNN458755:RNN458771 RXJ458755:RXJ458771 SHF458755:SHF458771 SRB458755:SRB458771 TAX458755:TAX458771 TKT458755:TKT458771 TUP458755:TUP458771 UEL458755:UEL458771 UOH458755:UOH458771 UYD458755:UYD458771 VHZ458755:VHZ458771 VRV458755:VRV458771 WBR458755:WBR458771 WLN458755:WLN458771 WVJ458755:WVJ458771 C524298:C524314 IX524291:IX524307 ST524291:ST524307 ACP524291:ACP524307 AML524291:AML524307 AWH524291:AWH524307 BGD524291:BGD524307 BPZ524291:BPZ524307 BZV524291:BZV524307 CJR524291:CJR524307 CTN524291:CTN524307 DDJ524291:DDJ524307 DNF524291:DNF524307 DXB524291:DXB524307 EGX524291:EGX524307 EQT524291:EQT524307 FAP524291:FAP524307 FKL524291:FKL524307 FUH524291:FUH524307 GED524291:GED524307 GNZ524291:GNZ524307 GXV524291:GXV524307 HHR524291:HHR524307 HRN524291:HRN524307 IBJ524291:IBJ524307 ILF524291:ILF524307 IVB524291:IVB524307 JEX524291:JEX524307 JOT524291:JOT524307 JYP524291:JYP524307 KIL524291:KIL524307 KSH524291:KSH524307 LCD524291:LCD524307 LLZ524291:LLZ524307 LVV524291:LVV524307 MFR524291:MFR524307 MPN524291:MPN524307 MZJ524291:MZJ524307 NJF524291:NJF524307 NTB524291:NTB524307 OCX524291:OCX524307 OMT524291:OMT524307 OWP524291:OWP524307 PGL524291:PGL524307 PQH524291:PQH524307 QAD524291:QAD524307 QJZ524291:QJZ524307 QTV524291:QTV524307 RDR524291:RDR524307 RNN524291:RNN524307 RXJ524291:RXJ524307 SHF524291:SHF524307 SRB524291:SRB524307 TAX524291:TAX524307 TKT524291:TKT524307 TUP524291:TUP524307 UEL524291:UEL524307 UOH524291:UOH524307 UYD524291:UYD524307 VHZ524291:VHZ524307 VRV524291:VRV524307 WBR524291:WBR524307 WLN524291:WLN524307 WVJ524291:WVJ524307 C589834:C589850 IX589827:IX589843 ST589827:ST589843 ACP589827:ACP589843 AML589827:AML589843 AWH589827:AWH589843 BGD589827:BGD589843 BPZ589827:BPZ589843 BZV589827:BZV589843 CJR589827:CJR589843 CTN589827:CTN589843 DDJ589827:DDJ589843 DNF589827:DNF589843 DXB589827:DXB589843 EGX589827:EGX589843 EQT589827:EQT589843 FAP589827:FAP589843 FKL589827:FKL589843 FUH589827:FUH589843 GED589827:GED589843 GNZ589827:GNZ589843 GXV589827:GXV589843 HHR589827:HHR589843 HRN589827:HRN589843 IBJ589827:IBJ589843 ILF589827:ILF589843 IVB589827:IVB589843 JEX589827:JEX589843 JOT589827:JOT589843 JYP589827:JYP589843 KIL589827:KIL589843 KSH589827:KSH589843 LCD589827:LCD589843 LLZ589827:LLZ589843 LVV589827:LVV589843 MFR589827:MFR589843 MPN589827:MPN589843 MZJ589827:MZJ589843 NJF589827:NJF589843 NTB589827:NTB589843 OCX589827:OCX589843 OMT589827:OMT589843 OWP589827:OWP589843 PGL589827:PGL589843 PQH589827:PQH589843 QAD589827:QAD589843 QJZ589827:QJZ589843 QTV589827:QTV589843 RDR589827:RDR589843 RNN589827:RNN589843 RXJ589827:RXJ589843 SHF589827:SHF589843 SRB589827:SRB589843 TAX589827:TAX589843 TKT589827:TKT589843 TUP589827:TUP589843 UEL589827:UEL589843 UOH589827:UOH589843 UYD589827:UYD589843 VHZ589827:VHZ589843 VRV589827:VRV589843 WBR589827:WBR589843 WLN589827:WLN589843 WVJ589827:WVJ589843 C655370:C655386 IX655363:IX655379 ST655363:ST655379 ACP655363:ACP655379 AML655363:AML655379 AWH655363:AWH655379 BGD655363:BGD655379 BPZ655363:BPZ655379 BZV655363:BZV655379 CJR655363:CJR655379 CTN655363:CTN655379 DDJ655363:DDJ655379 DNF655363:DNF655379 DXB655363:DXB655379 EGX655363:EGX655379 EQT655363:EQT655379 FAP655363:FAP655379 FKL655363:FKL655379 FUH655363:FUH655379 GED655363:GED655379 GNZ655363:GNZ655379 GXV655363:GXV655379 HHR655363:HHR655379 HRN655363:HRN655379 IBJ655363:IBJ655379 ILF655363:ILF655379 IVB655363:IVB655379 JEX655363:JEX655379 JOT655363:JOT655379 JYP655363:JYP655379 KIL655363:KIL655379 KSH655363:KSH655379 LCD655363:LCD655379 LLZ655363:LLZ655379 LVV655363:LVV655379 MFR655363:MFR655379 MPN655363:MPN655379 MZJ655363:MZJ655379 NJF655363:NJF655379 NTB655363:NTB655379 OCX655363:OCX655379 OMT655363:OMT655379 OWP655363:OWP655379 PGL655363:PGL655379 PQH655363:PQH655379 QAD655363:QAD655379 QJZ655363:QJZ655379 QTV655363:QTV655379 RDR655363:RDR655379 RNN655363:RNN655379 RXJ655363:RXJ655379 SHF655363:SHF655379 SRB655363:SRB655379 TAX655363:TAX655379 TKT655363:TKT655379 TUP655363:TUP655379 UEL655363:UEL655379 UOH655363:UOH655379 UYD655363:UYD655379 VHZ655363:VHZ655379 VRV655363:VRV655379 WBR655363:WBR655379 WLN655363:WLN655379 WVJ655363:WVJ655379 C720906:C720922 IX720899:IX720915 ST720899:ST720915 ACP720899:ACP720915 AML720899:AML720915 AWH720899:AWH720915 BGD720899:BGD720915 BPZ720899:BPZ720915 BZV720899:BZV720915 CJR720899:CJR720915 CTN720899:CTN720915 DDJ720899:DDJ720915 DNF720899:DNF720915 DXB720899:DXB720915 EGX720899:EGX720915 EQT720899:EQT720915 FAP720899:FAP720915 FKL720899:FKL720915 FUH720899:FUH720915 GED720899:GED720915 GNZ720899:GNZ720915 GXV720899:GXV720915 HHR720899:HHR720915 HRN720899:HRN720915 IBJ720899:IBJ720915 ILF720899:ILF720915 IVB720899:IVB720915 JEX720899:JEX720915 JOT720899:JOT720915 JYP720899:JYP720915 KIL720899:KIL720915 KSH720899:KSH720915 LCD720899:LCD720915 LLZ720899:LLZ720915 LVV720899:LVV720915 MFR720899:MFR720915 MPN720899:MPN720915 MZJ720899:MZJ720915 NJF720899:NJF720915 NTB720899:NTB720915 OCX720899:OCX720915 OMT720899:OMT720915 OWP720899:OWP720915 PGL720899:PGL720915 PQH720899:PQH720915 QAD720899:QAD720915 QJZ720899:QJZ720915 QTV720899:QTV720915 RDR720899:RDR720915 RNN720899:RNN720915 RXJ720899:RXJ720915 SHF720899:SHF720915 SRB720899:SRB720915 TAX720899:TAX720915 TKT720899:TKT720915 TUP720899:TUP720915 UEL720899:UEL720915 UOH720899:UOH720915 UYD720899:UYD720915 VHZ720899:VHZ720915 VRV720899:VRV720915 WBR720899:WBR720915 WLN720899:WLN720915 WVJ720899:WVJ720915 C786442:C786458 IX786435:IX786451 ST786435:ST786451 ACP786435:ACP786451 AML786435:AML786451 AWH786435:AWH786451 BGD786435:BGD786451 BPZ786435:BPZ786451 BZV786435:BZV786451 CJR786435:CJR786451 CTN786435:CTN786451 DDJ786435:DDJ786451 DNF786435:DNF786451 DXB786435:DXB786451 EGX786435:EGX786451 EQT786435:EQT786451 FAP786435:FAP786451 FKL786435:FKL786451 FUH786435:FUH786451 GED786435:GED786451 GNZ786435:GNZ786451 GXV786435:GXV786451 HHR786435:HHR786451 HRN786435:HRN786451 IBJ786435:IBJ786451 ILF786435:ILF786451 IVB786435:IVB786451 JEX786435:JEX786451 JOT786435:JOT786451 JYP786435:JYP786451 KIL786435:KIL786451 KSH786435:KSH786451 LCD786435:LCD786451 LLZ786435:LLZ786451 LVV786435:LVV786451 MFR786435:MFR786451 MPN786435:MPN786451 MZJ786435:MZJ786451 NJF786435:NJF786451 NTB786435:NTB786451 OCX786435:OCX786451 OMT786435:OMT786451 OWP786435:OWP786451 PGL786435:PGL786451 PQH786435:PQH786451 QAD786435:QAD786451 QJZ786435:QJZ786451 QTV786435:QTV786451 RDR786435:RDR786451 RNN786435:RNN786451 RXJ786435:RXJ786451 SHF786435:SHF786451 SRB786435:SRB786451 TAX786435:TAX786451 TKT786435:TKT786451 TUP786435:TUP786451 UEL786435:UEL786451 UOH786435:UOH786451 UYD786435:UYD786451 VHZ786435:VHZ786451 VRV786435:VRV786451 WBR786435:WBR786451 WLN786435:WLN786451 WVJ786435:WVJ786451 C851978:C851994 IX851971:IX851987 ST851971:ST851987 ACP851971:ACP851987 AML851971:AML851987 AWH851971:AWH851987 BGD851971:BGD851987 BPZ851971:BPZ851987 BZV851971:BZV851987 CJR851971:CJR851987 CTN851971:CTN851987 DDJ851971:DDJ851987 DNF851971:DNF851987 DXB851971:DXB851987 EGX851971:EGX851987 EQT851971:EQT851987 FAP851971:FAP851987 FKL851971:FKL851987 FUH851971:FUH851987 GED851971:GED851987 GNZ851971:GNZ851987 GXV851971:GXV851987 HHR851971:HHR851987 HRN851971:HRN851987 IBJ851971:IBJ851987 ILF851971:ILF851987 IVB851971:IVB851987 JEX851971:JEX851987 JOT851971:JOT851987 JYP851971:JYP851987 KIL851971:KIL851987 KSH851971:KSH851987 LCD851971:LCD851987 LLZ851971:LLZ851987 LVV851971:LVV851987 MFR851971:MFR851987 MPN851971:MPN851987 MZJ851971:MZJ851987 NJF851971:NJF851987 NTB851971:NTB851987 OCX851971:OCX851987 OMT851971:OMT851987 OWP851971:OWP851987 PGL851971:PGL851987 PQH851971:PQH851987 QAD851971:QAD851987 QJZ851971:QJZ851987 QTV851971:QTV851987 RDR851971:RDR851987 RNN851971:RNN851987 RXJ851971:RXJ851987 SHF851971:SHF851987 SRB851971:SRB851987 TAX851971:TAX851987 TKT851971:TKT851987 TUP851971:TUP851987 UEL851971:UEL851987 UOH851971:UOH851987 UYD851971:UYD851987 VHZ851971:VHZ851987 VRV851971:VRV851987 WBR851971:WBR851987 WLN851971:WLN851987 WVJ851971:WVJ851987 C917514:C917530 IX917507:IX917523 ST917507:ST917523 ACP917507:ACP917523 AML917507:AML917523 AWH917507:AWH917523 BGD917507:BGD917523 BPZ917507:BPZ917523 BZV917507:BZV917523 CJR917507:CJR917523 CTN917507:CTN917523 DDJ917507:DDJ917523 DNF917507:DNF917523 DXB917507:DXB917523 EGX917507:EGX917523 EQT917507:EQT917523 FAP917507:FAP917523 FKL917507:FKL917523 FUH917507:FUH917523 GED917507:GED917523 GNZ917507:GNZ917523 GXV917507:GXV917523 HHR917507:HHR917523 HRN917507:HRN917523 IBJ917507:IBJ917523 ILF917507:ILF917523 IVB917507:IVB917523 JEX917507:JEX917523 JOT917507:JOT917523 JYP917507:JYP917523 KIL917507:KIL917523 KSH917507:KSH917523 LCD917507:LCD917523 LLZ917507:LLZ917523 LVV917507:LVV917523 MFR917507:MFR917523 MPN917507:MPN917523 MZJ917507:MZJ917523 NJF917507:NJF917523 NTB917507:NTB917523 OCX917507:OCX917523 OMT917507:OMT917523 OWP917507:OWP917523 PGL917507:PGL917523 PQH917507:PQH917523 QAD917507:QAD917523 QJZ917507:QJZ917523 QTV917507:QTV917523 RDR917507:RDR917523 RNN917507:RNN917523 RXJ917507:RXJ917523 SHF917507:SHF917523 SRB917507:SRB917523 TAX917507:TAX917523 TKT917507:TKT917523 TUP917507:TUP917523 UEL917507:UEL917523 UOH917507:UOH917523 UYD917507:UYD917523 VHZ917507:VHZ917523 VRV917507:VRV917523 WBR917507:WBR917523 WLN917507:WLN917523 WVJ917507:WVJ917523 C983050:C983066 IX983043:IX983059 ST983043:ST983059 ACP983043:ACP983059 AML983043:AML983059 AWH983043:AWH983059 BGD983043:BGD983059 BPZ983043:BPZ983059 BZV983043:BZV983059 CJR983043:CJR983059 CTN983043:CTN983059 DDJ983043:DDJ983059 DNF983043:DNF983059 DXB983043:DXB983059 EGX983043:EGX983059 EQT983043:EQT983059 FAP983043:FAP983059 FKL983043:FKL983059 FUH983043:FUH983059 GED983043:GED983059 GNZ983043:GNZ983059 GXV983043:GXV983059 HHR983043:HHR983059 HRN983043:HRN983059 IBJ983043:IBJ983059 ILF983043:ILF983059 IVB983043:IVB983059 JEX983043:JEX983059 JOT983043:JOT983059 JYP983043:JYP983059 KIL983043:KIL983059 KSH983043:KSH983059 LCD983043:LCD983059 LLZ983043:LLZ983059 LVV983043:LVV983059 MFR983043:MFR983059 MPN983043:MPN983059 MZJ983043:MZJ983059 NJF983043:NJF983059 NTB983043:NTB983059 OCX983043:OCX983059 OMT983043:OMT983059 OWP983043:OWP983059 PGL983043:PGL983059 PQH983043:PQH983059 QAD983043:QAD983059 QJZ983043:QJZ983059 QTV983043:QTV983059 RDR983043:RDR983059 RNN983043:RNN983059 RXJ983043:RXJ983059 SHF983043:SHF983059 SRB983043:SRB983059 TAX983043:TAX983059 TKT983043:TKT983059 TUP983043:TUP983059 UEL983043:UEL983059 UOH983043:UOH983059 UYD983043:UYD983059 VHZ983043:VHZ983059 VRV983043:VRV983059 WBR983043:WBR983059 WLN983043:WLN983059 WVJ983043:WVJ983059 IX28:IX50 ST28:ST50 ACP28:ACP50 AML28:AML50 AWH28:AWH50 BGD28:BGD50 BPZ28:BPZ50 BZV28:BZV50 CJR28:CJR50 CTN28:CTN50 DDJ28:DDJ50 DNF28:DNF50 DXB28:DXB50 EGX28:EGX50 EQT28:EQT50 FAP28:FAP50 FKL28:FKL50 FUH28:FUH50 GED28:GED50 GNZ28:GNZ50 GXV28:GXV50 HHR28:HHR50 HRN28:HRN50 IBJ28:IBJ50 ILF28:ILF50 IVB28:IVB50 JEX28:JEX50 JOT28:JOT50 JYP28:JYP50 KIL28:KIL50 KSH28:KSH50 LCD28:LCD50 LLZ28:LLZ50 LVV28:LVV50 MFR28:MFR50 MPN28:MPN50 MZJ28:MZJ50 NJF28:NJF50 NTB28:NTB50 OCX28:OCX50 OMT28:OMT50 OWP28:OWP50 PGL28:PGL50 PQH28:PQH50 QAD28:QAD50 QJZ28:QJZ50 QTV28:QTV50 RDR28:RDR50 RNN28:RNN50 RXJ28:RXJ50 SHF28:SHF50 SRB28:SRB50 TAX28:TAX50 TKT28:TKT50 TUP28:TUP50 UEL28:UEL50 UOH28:UOH50 UYD28:UYD50 VHZ28:VHZ50 VRV28:VRV50 WBR28:WBR50 WLN28:WLN50 WVJ28:WVJ50 C65565:C65587 IX65558:IX65580 ST65558:ST65580 ACP65558:ACP65580 AML65558:AML65580 AWH65558:AWH65580 BGD65558:BGD65580 BPZ65558:BPZ65580 BZV65558:BZV65580 CJR65558:CJR65580 CTN65558:CTN65580 DDJ65558:DDJ65580 DNF65558:DNF65580 DXB65558:DXB65580 EGX65558:EGX65580 EQT65558:EQT65580 FAP65558:FAP65580 FKL65558:FKL65580 FUH65558:FUH65580 GED65558:GED65580 GNZ65558:GNZ65580 GXV65558:GXV65580 HHR65558:HHR65580 HRN65558:HRN65580 IBJ65558:IBJ65580 ILF65558:ILF65580 IVB65558:IVB65580 JEX65558:JEX65580 JOT65558:JOT65580 JYP65558:JYP65580 KIL65558:KIL65580 KSH65558:KSH65580 LCD65558:LCD65580 LLZ65558:LLZ65580 LVV65558:LVV65580 MFR65558:MFR65580 MPN65558:MPN65580 MZJ65558:MZJ65580 NJF65558:NJF65580 NTB65558:NTB65580 OCX65558:OCX65580 OMT65558:OMT65580 OWP65558:OWP65580 PGL65558:PGL65580 PQH65558:PQH65580 QAD65558:QAD65580 QJZ65558:QJZ65580 QTV65558:QTV65580 RDR65558:RDR65580 RNN65558:RNN65580 RXJ65558:RXJ65580 SHF65558:SHF65580 SRB65558:SRB65580 TAX65558:TAX65580 TKT65558:TKT65580 TUP65558:TUP65580 UEL65558:UEL65580 UOH65558:UOH65580 UYD65558:UYD65580 VHZ65558:VHZ65580 VRV65558:VRV65580 WBR65558:WBR65580 WLN65558:WLN65580 WVJ65558:WVJ65580 C131101:C131123 IX131094:IX131116 ST131094:ST131116 ACP131094:ACP131116 AML131094:AML131116 AWH131094:AWH131116 BGD131094:BGD131116 BPZ131094:BPZ131116 BZV131094:BZV131116 CJR131094:CJR131116 CTN131094:CTN131116 DDJ131094:DDJ131116 DNF131094:DNF131116 DXB131094:DXB131116 EGX131094:EGX131116 EQT131094:EQT131116 FAP131094:FAP131116 FKL131094:FKL131116 FUH131094:FUH131116 GED131094:GED131116 GNZ131094:GNZ131116 GXV131094:GXV131116 HHR131094:HHR131116 HRN131094:HRN131116 IBJ131094:IBJ131116 ILF131094:ILF131116 IVB131094:IVB131116 JEX131094:JEX131116 JOT131094:JOT131116 JYP131094:JYP131116 KIL131094:KIL131116 KSH131094:KSH131116 LCD131094:LCD131116 LLZ131094:LLZ131116 LVV131094:LVV131116 MFR131094:MFR131116 MPN131094:MPN131116 MZJ131094:MZJ131116 NJF131094:NJF131116 NTB131094:NTB131116 OCX131094:OCX131116 OMT131094:OMT131116 OWP131094:OWP131116 PGL131094:PGL131116 PQH131094:PQH131116 QAD131094:QAD131116 QJZ131094:QJZ131116 QTV131094:QTV131116 RDR131094:RDR131116 RNN131094:RNN131116 RXJ131094:RXJ131116 SHF131094:SHF131116 SRB131094:SRB131116 TAX131094:TAX131116 TKT131094:TKT131116 TUP131094:TUP131116 UEL131094:UEL131116 UOH131094:UOH131116 UYD131094:UYD131116 VHZ131094:VHZ131116 VRV131094:VRV131116 WBR131094:WBR131116 WLN131094:WLN131116 WVJ131094:WVJ131116 C196637:C196659 IX196630:IX196652 ST196630:ST196652 ACP196630:ACP196652 AML196630:AML196652 AWH196630:AWH196652 BGD196630:BGD196652 BPZ196630:BPZ196652 BZV196630:BZV196652 CJR196630:CJR196652 CTN196630:CTN196652 DDJ196630:DDJ196652 DNF196630:DNF196652 DXB196630:DXB196652 EGX196630:EGX196652 EQT196630:EQT196652 FAP196630:FAP196652 FKL196630:FKL196652 FUH196630:FUH196652 GED196630:GED196652 GNZ196630:GNZ196652 GXV196630:GXV196652 HHR196630:HHR196652 HRN196630:HRN196652 IBJ196630:IBJ196652 ILF196630:ILF196652 IVB196630:IVB196652 JEX196630:JEX196652 JOT196630:JOT196652 JYP196630:JYP196652 KIL196630:KIL196652 KSH196630:KSH196652 LCD196630:LCD196652 LLZ196630:LLZ196652 LVV196630:LVV196652 MFR196630:MFR196652 MPN196630:MPN196652 MZJ196630:MZJ196652 NJF196630:NJF196652 NTB196630:NTB196652 OCX196630:OCX196652 OMT196630:OMT196652 OWP196630:OWP196652 PGL196630:PGL196652 PQH196630:PQH196652 QAD196630:QAD196652 QJZ196630:QJZ196652 QTV196630:QTV196652 RDR196630:RDR196652 RNN196630:RNN196652 RXJ196630:RXJ196652 SHF196630:SHF196652 SRB196630:SRB196652 TAX196630:TAX196652 TKT196630:TKT196652 TUP196630:TUP196652 UEL196630:UEL196652 UOH196630:UOH196652 UYD196630:UYD196652 VHZ196630:VHZ196652 VRV196630:VRV196652 WBR196630:WBR196652 WLN196630:WLN196652 WVJ196630:WVJ196652 C262173:C262195 IX262166:IX262188 ST262166:ST262188 ACP262166:ACP262188 AML262166:AML262188 AWH262166:AWH262188 BGD262166:BGD262188 BPZ262166:BPZ262188 BZV262166:BZV262188 CJR262166:CJR262188 CTN262166:CTN262188 DDJ262166:DDJ262188 DNF262166:DNF262188 DXB262166:DXB262188 EGX262166:EGX262188 EQT262166:EQT262188 FAP262166:FAP262188 FKL262166:FKL262188 FUH262166:FUH262188 GED262166:GED262188 GNZ262166:GNZ262188 GXV262166:GXV262188 HHR262166:HHR262188 HRN262166:HRN262188 IBJ262166:IBJ262188 ILF262166:ILF262188 IVB262166:IVB262188 JEX262166:JEX262188 JOT262166:JOT262188 JYP262166:JYP262188 KIL262166:KIL262188 KSH262166:KSH262188 LCD262166:LCD262188 LLZ262166:LLZ262188 LVV262166:LVV262188 MFR262166:MFR262188 MPN262166:MPN262188 MZJ262166:MZJ262188 NJF262166:NJF262188 NTB262166:NTB262188 OCX262166:OCX262188 OMT262166:OMT262188 OWP262166:OWP262188 PGL262166:PGL262188 PQH262166:PQH262188 QAD262166:QAD262188 QJZ262166:QJZ262188 QTV262166:QTV262188 RDR262166:RDR262188 RNN262166:RNN262188 RXJ262166:RXJ262188 SHF262166:SHF262188 SRB262166:SRB262188 TAX262166:TAX262188 TKT262166:TKT262188 TUP262166:TUP262188 UEL262166:UEL262188 UOH262166:UOH262188 UYD262166:UYD262188 VHZ262166:VHZ262188 VRV262166:VRV262188 WBR262166:WBR262188 WLN262166:WLN262188 WVJ262166:WVJ262188 C327709:C327731 IX327702:IX327724 ST327702:ST327724 ACP327702:ACP327724 AML327702:AML327724 AWH327702:AWH327724 BGD327702:BGD327724 BPZ327702:BPZ327724 BZV327702:BZV327724 CJR327702:CJR327724 CTN327702:CTN327724 DDJ327702:DDJ327724 DNF327702:DNF327724 DXB327702:DXB327724 EGX327702:EGX327724 EQT327702:EQT327724 FAP327702:FAP327724 FKL327702:FKL327724 FUH327702:FUH327724 GED327702:GED327724 GNZ327702:GNZ327724 GXV327702:GXV327724 HHR327702:HHR327724 HRN327702:HRN327724 IBJ327702:IBJ327724 ILF327702:ILF327724 IVB327702:IVB327724 JEX327702:JEX327724 JOT327702:JOT327724 JYP327702:JYP327724 KIL327702:KIL327724 KSH327702:KSH327724 LCD327702:LCD327724 LLZ327702:LLZ327724 LVV327702:LVV327724 MFR327702:MFR327724 MPN327702:MPN327724 MZJ327702:MZJ327724 NJF327702:NJF327724 NTB327702:NTB327724 OCX327702:OCX327724 OMT327702:OMT327724 OWP327702:OWP327724 PGL327702:PGL327724 PQH327702:PQH327724 QAD327702:QAD327724 QJZ327702:QJZ327724 QTV327702:QTV327724 RDR327702:RDR327724 RNN327702:RNN327724 RXJ327702:RXJ327724 SHF327702:SHF327724 SRB327702:SRB327724 TAX327702:TAX327724 TKT327702:TKT327724 TUP327702:TUP327724 UEL327702:UEL327724 UOH327702:UOH327724 UYD327702:UYD327724 VHZ327702:VHZ327724 VRV327702:VRV327724 WBR327702:WBR327724 WLN327702:WLN327724 WVJ327702:WVJ327724 C393245:C393267 IX393238:IX393260 ST393238:ST393260 ACP393238:ACP393260 AML393238:AML393260 AWH393238:AWH393260 BGD393238:BGD393260 BPZ393238:BPZ393260 BZV393238:BZV393260 CJR393238:CJR393260 CTN393238:CTN393260 DDJ393238:DDJ393260 DNF393238:DNF393260 DXB393238:DXB393260 EGX393238:EGX393260 EQT393238:EQT393260 FAP393238:FAP393260 FKL393238:FKL393260 FUH393238:FUH393260 GED393238:GED393260 GNZ393238:GNZ393260 GXV393238:GXV393260 HHR393238:HHR393260 HRN393238:HRN393260 IBJ393238:IBJ393260 ILF393238:ILF393260 IVB393238:IVB393260 JEX393238:JEX393260 JOT393238:JOT393260 JYP393238:JYP393260 KIL393238:KIL393260 KSH393238:KSH393260 LCD393238:LCD393260 LLZ393238:LLZ393260 LVV393238:LVV393260 MFR393238:MFR393260 MPN393238:MPN393260 MZJ393238:MZJ393260 NJF393238:NJF393260 NTB393238:NTB393260 OCX393238:OCX393260 OMT393238:OMT393260 OWP393238:OWP393260 PGL393238:PGL393260 PQH393238:PQH393260 QAD393238:QAD393260 QJZ393238:QJZ393260 QTV393238:QTV393260 RDR393238:RDR393260 RNN393238:RNN393260 RXJ393238:RXJ393260 SHF393238:SHF393260 SRB393238:SRB393260 TAX393238:TAX393260 TKT393238:TKT393260 TUP393238:TUP393260 UEL393238:UEL393260 UOH393238:UOH393260 UYD393238:UYD393260 VHZ393238:VHZ393260 VRV393238:VRV393260 WBR393238:WBR393260 WLN393238:WLN393260 WVJ393238:WVJ393260 C458781:C458803 IX458774:IX458796 ST458774:ST458796 ACP458774:ACP458796 AML458774:AML458796 AWH458774:AWH458796 BGD458774:BGD458796 BPZ458774:BPZ458796 BZV458774:BZV458796 CJR458774:CJR458796 CTN458774:CTN458796 DDJ458774:DDJ458796 DNF458774:DNF458796 DXB458774:DXB458796 EGX458774:EGX458796 EQT458774:EQT458796 FAP458774:FAP458796 FKL458774:FKL458796 FUH458774:FUH458796 GED458774:GED458796 GNZ458774:GNZ458796 GXV458774:GXV458796 HHR458774:HHR458796 HRN458774:HRN458796 IBJ458774:IBJ458796 ILF458774:ILF458796 IVB458774:IVB458796 JEX458774:JEX458796 JOT458774:JOT458796 JYP458774:JYP458796 KIL458774:KIL458796 KSH458774:KSH458796 LCD458774:LCD458796 LLZ458774:LLZ458796 LVV458774:LVV458796 MFR458774:MFR458796 MPN458774:MPN458796 MZJ458774:MZJ458796 NJF458774:NJF458796 NTB458774:NTB458796 OCX458774:OCX458796 OMT458774:OMT458796 OWP458774:OWP458796 PGL458774:PGL458796 PQH458774:PQH458796 QAD458774:QAD458796 QJZ458774:QJZ458796 QTV458774:QTV458796 RDR458774:RDR458796 RNN458774:RNN458796 RXJ458774:RXJ458796 SHF458774:SHF458796 SRB458774:SRB458796 TAX458774:TAX458796 TKT458774:TKT458796 TUP458774:TUP458796 UEL458774:UEL458796 UOH458774:UOH458796 UYD458774:UYD458796 VHZ458774:VHZ458796 VRV458774:VRV458796 WBR458774:WBR458796 WLN458774:WLN458796 WVJ458774:WVJ458796 C524317:C524339 IX524310:IX524332 ST524310:ST524332 ACP524310:ACP524332 AML524310:AML524332 AWH524310:AWH524332 BGD524310:BGD524332 BPZ524310:BPZ524332 BZV524310:BZV524332 CJR524310:CJR524332 CTN524310:CTN524332 DDJ524310:DDJ524332 DNF524310:DNF524332 DXB524310:DXB524332 EGX524310:EGX524332 EQT524310:EQT524332 FAP524310:FAP524332 FKL524310:FKL524332 FUH524310:FUH524332 GED524310:GED524332 GNZ524310:GNZ524332 GXV524310:GXV524332 HHR524310:HHR524332 HRN524310:HRN524332 IBJ524310:IBJ524332 ILF524310:ILF524332 IVB524310:IVB524332 JEX524310:JEX524332 JOT524310:JOT524332 JYP524310:JYP524332 KIL524310:KIL524332 KSH524310:KSH524332 LCD524310:LCD524332 LLZ524310:LLZ524332 LVV524310:LVV524332 MFR524310:MFR524332 MPN524310:MPN524332 MZJ524310:MZJ524332 NJF524310:NJF524332 NTB524310:NTB524332 OCX524310:OCX524332 OMT524310:OMT524332 OWP524310:OWP524332 PGL524310:PGL524332 PQH524310:PQH524332 QAD524310:QAD524332 QJZ524310:QJZ524332 QTV524310:QTV524332 RDR524310:RDR524332 RNN524310:RNN524332 RXJ524310:RXJ524332 SHF524310:SHF524332 SRB524310:SRB524332 TAX524310:TAX524332 TKT524310:TKT524332 TUP524310:TUP524332 UEL524310:UEL524332 UOH524310:UOH524332 UYD524310:UYD524332 VHZ524310:VHZ524332 VRV524310:VRV524332 WBR524310:WBR524332 WLN524310:WLN524332 WVJ524310:WVJ524332 C589853:C589875 IX589846:IX589868 ST589846:ST589868 ACP589846:ACP589868 AML589846:AML589868 AWH589846:AWH589868 BGD589846:BGD589868 BPZ589846:BPZ589868 BZV589846:BZV589868 CJR589846:CJR589868 CTN589846:CTN589868 DDJ589846:DDJ589868 DNF589846:DNF589868 DXB589846:DXB589868 EGX589846:EGX589868 EQT589846:EQT589868 FAP589846:FAP589868 FKL589846:FKL589868 FUH589846:FUH589868 GED589846:GED589868 GNZ589846:GNZ589868 GXV589846:GXV589868 HHR589846:HHR589868 HRN589846:HRN589868 IBJ589846:IBJ589868 ILF589846:ILF589868 IVB589846:IVB589868 JEX589846:JEX589868 JOT589846:JOT589868 JYP589846:JYP589868 KIL589846:KIL589868 KSH589846:KSH589868 LCD589846:LCD589868 LLZ589846:LLZ589868 LVV589846:LVV589868 MFR589846:MFR589868 MPN589846:MPN589868 MZJ589846:MZJ589868 NJF589846:NJF589868 NTB589846:NTB589868 OCX589846:OCX589868 OMT589846:OMT589868 OWP589846:OWP589868 PGL589846:PGL589868 PQH589846:PQH589868 QAD589846:QAD589868 QJZ589846:QJZ589868 QTV589846:QTV589868 RDR589846:RDR589868 RNN589846:RNN589868 RXJ589846:RXJ589868 SHF589846:SHF589868 SRB589846:SRB589868 TAX589846:TAX589868 TKT589846:TKT589868 TUP589846:TUP589868 UEL589846:UEL589868 UOH589846:UOH589868 UYD589846:UYD589868 VHZ589846:VHZ589868 VRV589846:VRV589868 WBR589846:WBR589868 WLN589846:WLN589868 WVJ589846:WVJ589868 C655389:C655411 IX655382:IX655404 ST655382:ST655404 ACP655382:ACP655404 AML655382:AML655404 AWH655382:AWH655404 BGD655382:BGD655404 BPZ655382:BPZ655404 BZV655382:BZV655404 CJR655382:CJR655404 CTN655382:CTN655404 DDJ655382:DDJ655404 DNF655382:DNF655404 DXB655382:DXB655404 EGX655382:EGX655404 EQT655382:EQT655404 FAP655382:FAP655404 FKL655382:FKL655404 FUH655382:FUH655404 GED655382:GED655404 GNZ655382:GNZ655404 GXV655382:GXV655404 HHR655382:HHR655404 HRN655382:HRN655404 IBJ655382:IBJ655404 ILF655382:ILF655404 IVB655382:IVB655404 JEX655382:JEX655404 JOT655382:JOT655404 JYP655382:JYP655404 KIL655382:KIL655404 KSH655382:KSH655404 LCD655382:LCD655404 LLZ655382:LLZ655404 LVV655382:LVV655404 MFR655382:MFR655404 MPN655382:MPN655404 MZJ655382:MZJ655404 NJF655382:NJF655404 NTB655382:NTB655404 OCX655382:OCX655404 OMT655382:OMT655404 OWP655382:OWP655404 PGL655382:PGL655404 PQH655382:PQH655404 QAD655382:QAD655404 QJZ655382:QJZ655404 QTV655382:QTV655404 RDR655382:RDR655404 RNN655382:RNN655404 RXJ655382:RXJ655404 SHF655382:SHF655404 SRB655382:SRB655404 TAX655382:TAX655404 TKT655382:TKT655404 TUP655382:TUP655404 UEL655382:UEL655404 UOH655382:UOH655404 UYD655382:UYD655404 VHZ655382:VHZ655404 VRV655382:VRV655404 WBR655382:WBR655404 WLN655382:WLN655404 WVJ655382:WVJ655404 C720925:C720947 IX720918:IX720940 ST720918:ST720940 ACP720918:ACP720940 AML720918:AML720940 AWH720918:AWH720940 BGD720918:BGD720940 BPZ720918:BPZ720940 BZV720918:BZV720940 CJR720918:CJR720940 CTN720918:CTN720940 DDJ720918:DDJ720940 DNF720918:DNF720940 DXB720918:DXB720940 EGX720918:EGX720940 EQT720918:EQT720940 FAP720918:FAP720940 FKL720918:FKL720940 FUH720918:FUH720940 GED720918:GED720940 GNZ720918:GNZ720940 GXV720918:GXV720940 HHR720918:HHR720940 HRN720918:HRN720940 IBJ720918:IBJ720940 ILF720918:ILF720940 IVB720918:IVB720940 JEX720918:JEX720940 JOT720918:JOT720940 JYP720918:JYP720940 KIL720918:KIL720940 KSH720918:KSH720940 LCD720918:LCD720940 LLZ720918:LLZ720940 LVV720918:LVV720940 MFR720918:MFR720940 MPN720918:MPN720940 MZJ720918:MZJ720940 NJF720918:NJF720940 NTB720918:NTB720940 OCX720918:OCX720940 OMT720918:OMT720940 OWP720918:OWP720940 PGL720918:PGL720940 PQH720918:PQH720940 QAD720918:QAD720940 QJZ720918:QJZ720940 QTV720918:QTV720940 RDR720918:RDR720940 RNN720918:RNN720940 RXJ720918:RXJ720940 SHF720918:SHF720940 SRB720918:SRB720940 TAX720918:TAX720940 TKT720918:TKT720940 TUP720918:TUP720940 UEL720918:UEL720940 UOH720918:UOH720940 UYD720918:UYD720940 VHZ720918:VHZ720940 VRV720918:VRV720940 WBR720918:WBR720940 WLN720918:WLN720940 WVJ720918:WVJ720940 C786461:C786483 IX786454:IX786476 ST786454:ST786476 ACP786454:ACP786476 AML786454:AML786476 AWH786454:AWH786476 BGD786454:BGD786476 BPZ786454:BPZ786476 BZV786454:BZV786476 CJR786454:CJR786476 CTN786454:CTN786476 DDJ786454:DDJ786476 DNF786454:DNF786476 DXB786454:DXB786476 EGX786454:EGX786476 EQT786454:EQT786476 FAP786454:FAP786476 FKL786454:FKL786476 FUH786454:FUH786476 GED786454:GED786476 GNZ786454:GNZ786476 GXV786454:GXV786476 HHR786454:HHR786476 HRN786454:HRN786476 IBJ786454:IBJ786476 ILF786454:ILF786476 IVB786454:IVB786476 JEX786454:JEX786476 JOT786454:JOT786476 JYP786454:JYP786476 KIL786454:KIL786476 KSH786454:KSH786476 LCD786454:LCD786476 LLZ786454:LLZ786476 LVV786454:LVV786476 MFR786454:MFR786476 MPN786454:MPN786476 MZJ786454:MZJ786476 NJF786454:NJF786476 NTB786454:NTB786476 OCX786454:OCX786476 OMT786454:OMT786476 OWP786454:OWP786476 PGL786454:PGL786476 PQH786454:PQH786476 QAD786454:QAD786476 QJZ786454:QJZ786476 QTV786454:QTV786476 RDR786454:RDR786476 RNN786454:RNN786476 RXJ786454:RXJ786476 SHF786454:SHF786476 SRB786454:SRB786476 TAX786454:TAX786476 TKT786454:TKT786476 TUP786454:TUP786476 UEL786454:UEL786476 UOH786454:UOH786476 UYD786454:UYD786476 VHZ786454:VHZ786476 VRV786454:VRV786476 WBR786454:WBR786476 WLN786454:WLN786476 WVJ786454:WVJ786476 C851997:C852019 IX851990:IX852012 ST851990:ST852012 ACP851990:ACP852012 AML851990:AML852012 AWH851990:AWH852012 BGD851990:BGD852012 BPZ851990:BPZ852012 BZV851990:BZV852012 CJR851990:CJR852012 CTN851990:CTN852012 DDJ851990:DDJ852012 DNF851990:DNF852012 DXB851990:DXB852012 EGX851990:EGX852012 EQT851990:EQT852012 FAP851990:FAP852012 FKL851990:FKL852012 FUH851990:FUH852012 GED851990:GED852012 GNZ851990:GNZ852012 GXV851990:GXV852012 HHR851990:HHR852012 HRN851990:HRN852012 IBJ851990:IBJ852012 ILF851990:ILF852012 IVB851990:IVB852012 JEX851990:JEX852012 JOT851990:JOT852012 JYP851990:JYP852012 KIL851990:KIL852012 KSH851990:KSH852012 LCD851990:LCD852012 LLZ851990:LLZ852012 LVV851990:LVV852012 MFR851990:MFR852012 MPN851990:MPN852012 MZJ851990:MZJ852012 NJF851990:NJF852012 NTB851990:NTB852012 OCX851990:OCX852012 OMT851990:OMT852012 OWP851990:OWP852012 PGL851990:PGL852012 PQH851990:PQH852012 QAD851990:QAD852012 QJZ851990:QJZ852012 QTV851990:QTV852012 RDR851990:RDR852012 RNN851990:RNN852012 RXJ851990:RXJ852012 SHF851990:SHF852012 SRB851990:SRB852012 TAX851990:TAX852012 TKT851990:TKT852012 TUP851990:TUP852012 UEL851990:UEL852012 UOH851990:UOH852012 UYD851990:UYD852012 VHZ851990:VHZ852012 VRV851990:VRV852012 WBR851990:WBR852012 WLN851990:WLN852012 WVJ851990:WVJ852012 C917533:C917555 IX917526:IX917548 ST917526:ST917548 ACP917526:ACP917548 AML917526:AML917548 AWH917526:AWH917548 BGD917526:BGD917548 BPZ917526:BPZ917548 BZV917526:BZV917548 CJR917526:CJR917548 CTN917526:CTN917548 DDJ917526:DDJ917548 DNF917526:DNF917548 DXB917526:DXB917548 EGX917526:EGX917548 EQT917526:EQT917548 FAP917526:FAP917548 FKL917526:FKL917548 FUH917526:FUH917548 GED917526:GED917548 GNZ917526:GNZ917548 GXV917526:GXV917548 HHR917526:HHR917548 HRN917526:HRN917548 IBJ917526:IBJ917548 ILF917526:ILF917548 IVB917526:IVB917548 JEX917526:JEX917548 JOT917526:JOT917548 JYP917526:JYP917548 KIL917526:KIL917548 KSH917526:KSH917548 LCD917526:LCD917548 LLZ917526:LLZ917548 LVV917526:LVV917548 MFR917526:MFR917548 MPN917526:MPN917548 MZJ917526:MZJ917548 NJF917526:NJF917548 NTB917526:NTB917548 OCX917526:OCX917548 OMT917526:OMT917548 OWP917526:OWP917548 PGL917526:PGL917548 PQH917526:PQH917548 QAD917526:QAD917548 QJZ917526:QJZ917548 QTV917526:QTV917548 RDR917526:RDR917548 RNN917526:RNN917548 RXJ917526:RXJ917548 SHF917526:SHF917548 SRB917526:SRB917548 TAX917526:TAX917548 TKT917526:TKT917548 TUP917526:TUP917548 UEL917526:UEL917548 UOH917526:UOH917548 UYD917526:UYD917548 VHZ917526:VHZ917548 VRV917526:VRV917548 WBR917526:WBR917548 WLN917526:WLN917548 WVJ917526:WVJ917548 C983069:C983091 IX983062:IX983084 ST983062:ST983084 ACP983062:ACP983084 AML983062:AML983084 AWH983062:AWH983084 BGD983062:BGD983084 BPZ983062:BPZ983084 BZV983062:BZV983084 CJR983062:CJR983084 CTN983062:CTN983084 DDJ983062:DDJ983084 DNF983062:DNF983084 DXB983062:DXB983084 EGX983062:EGX983084 EQT983062:EQT983084 FAP983062:FAP983084 FKL983062:FKL983084 FUH983062:FUH983084 GED983062:GED983084 GNZ983062:GNZ983084 GXV983062:GXV983084 HHR983062:HHR983084 HRN983062:HRN983084 IBJ983062:IBJ983084 ILF983062:ILF983084 IVB983062:IVB983084 JEX983062:JEX983084 JOT983062:JOT983084 JYP983062:JYP983084 KIL983062:KIL983084 KSH983062:KSH983084 LCD983062:LCD983084 LLZ983062:LLZ983084 LVV983062:LVV983084 MFR983062:MFR983084 MPN983062:MPN983084 MZJ983062:MZJ983084 NJF983062:NJF983084 NTB983062:NTB983084 OCX983062:OCX983084 OMT983062:OMT983084 OWP983062:OWP983084 PGL983062:PGL983084 PQH983062:PQH983084 QAD983062:QAD983084 QJZ983062:QJZ983084 QTV983062:QTV983084 RDR983062:RDR983084 RNN983062:RNN983084 RXJ983062:RXJ983084 SHF983062:SHF983084 SRB983062:SRB983084 TAX983062:TAX983084 TKT983062:TKT983084 TUP983062:TUP983084 UEL983062:UEL983084 UOH983062:UOH983084 UYD983062:UYD983084 VHZ983062:VHZ983084 VRV983062:VRV983084 WBR983062:WBR983084 WLN983062:WLN983084 WVJ983062:WVJ983084 IX53:IX60 ST53:ST60 ACP53:ACP60 AML53:AML60 AWH53:AWH60 BGD53:BGD60 BPZ53:BPZ60 BZV53:BZV60 CJR53:CJR60 CTN53:CTN60 DDJ53:DDJ60 DNF53:DNF60 DXB53:DXB60 EGX53:EGX60 EQT53:EQT60 FAP53:FAP60 FKL53:FKL60 FUH53:FUH60 GED53:GED60 GNZ53:GNZ60 GXV53:GXV60 HHR53:HHR60 HRN53:HRN60 IBJ53:IBJ60 ILF53:ILF60 IVB53:IVB60 JEX53:JEX60 JOT53:JOT60 JYP53:JYP60 KIL53:KIL60 KSH53:KSH60 LCD53:LCD60 LLZ53:LLZ60 LVV53:LVV60 MFR53:MFR60 MPN53:MPN60 MZJ53:MZJ60 NJF53:NJF60 NTB53:NTB60 OCX53:OCX60 OMT53:OMT60 OWP53:OWP60 PGL53:PGL60 PQH53:PQH60 QAD53:QAD60 QJZ53:QJZ60 QTV53:QTV60 RDR53:RDR60 RNN53:RNN60 RXJ53:RXJ60 SHF53:SHF60 SRB53:SRB60 TAX53:TAX60 TKT53:TKT60 TUP53:TUP60 UEL53:UEL60 UOH53:UOH60 UYD53:UYD60 VHZ53:VHZ60 VRV53:VRV60 WBR53:WBR60 WLN53:WLN60 WVJ53:WVJ60 C65590:C65597 IX65583:IX65590 ST65583:ST65590 ACP65583:ACP65590 AML65583:AML65590 AWH65583:AWH65590 BGD65583:BGD65590 BPZ65583:BPZ65590 BZV65583:BZV65590 CJR65583:CJR65590 CTN65583:CTN65590 DDJ65583:DDJ65590 DNF65583:DNF65590 DXB65583:DXB65590 EGX65583:EGX65590 EQT65583:EQT65590 FAP65583:FAP65590 FKL65583:FKL65590 FUH65583:FUH65590 GED65583:GED65590 GNZ65583:GNZ65590 GXV65583:GXV65590 HHR65583:HHR65590 HRN65583:HRN65590 IBJ65583:IBJ65590 ILF65583:ILF65590 IVB65583:IVB65590 JEX65583:JEX65590 JOT65583:JOT65590 JYP65583:JYP65590 KIL65583:KIL65590 KSH65583:KSH65590 LCD65583:LCD65590 LLZ65583:LLZ65590 LVV65583:LVV65590 MFR65583:MFR65590 MPN65583:MPN65590 MZJ65583:MZJ65590 NJF65583:NJF65590 NTB65583:NTB65590 OCX65583:OCX65590 OMT65583:OMT65590 OWP65583:OWP65590 PGL65583:PGL65590 PQH65583:PQH65590 QAD65583:QAD65590 QJZ65583:QJZ65590 QTV65583:QTV65590 RDR65583:RDR65590 RNN65583:RNN65590 RXJ65583:RXJ65590 SHF65583:SHF65590 SRB65583:SRB65590 TAX65583:TAX65590 TKT65583:TKT65590 TUP65583:TUP65590 UEL65583:UEL65590 UOH65583:UOH65590 UYD65583:UYD65590 VHZ65583:VHZ65590 VRV65583:VRV65590 WBR65583:WBR65590 WLN65583:WLN65590 WVJ65583:WVJ65590 C131126:C131133 IX131119:IX131126 ST131119:ST131126 ACP131119:ACP131126 AML131119:AML131126 AWH131119:AWH131126 BGD131119:BGD131126 BPZ131119:BPZ131126 BZV131119:BZV131126 CJR131119:CJR131126 CTN131119:CTN131126 DDJ131119:DDJ131126 DNF131119:DNF131126 DXB131119:DXB131126 EGX131119:EGX131126 EQT131119:EQT131126 FAP131119:FAP131126 FKL131119:FKL131126 FUH131119:FUH131126 GED131119:GED131126 GNZ131119:GNZ131126 GXV131119:GXV131126 HHR131119:HHR131126 HRN131119:HRN131126 IBJ131119:IBJ131126 ILF131119:ILF131126 IVB131119:IVB131126 JEX131119:JEX131126 JOT131119:JOT131126 JYP131119:JYP131126 KIL131119:KIL131126 KSH131119:KSH131126 LCD131119:LCD131126 LLZ131119:LLZ131126 LVV131119:LVV131126 MFR131119:MFR131126 MPN131119:MPN131126 MZJ131119:MZJ131126 NJF131119:NJF131126 NTB131119:NTB131126 OCX131119:OCX131126 OMT131119:OMT131126 OWP131119:OWP131126 PGL131119:PGL131126 PQH131119:PQH131126 QAD131119:QAD131126 QJZ131119:QJZ131126 QTV131119:QTV131126 RDR131119:RDR131126 RNN131119:RNN131126 RXJ131119:RXJ131126 SHF131119:SHF131126 SRB131119:SRB131126 TAX131119:TAX131126 TKT131119:TKT131126 TUP131119:TUP131126 UEL131119:UEL131126 UOH131119:UOH131126 UYD131119:UYD131126 VHZ131119:VHZ131126 VRV131119:VRV131126 WBR131119:WBR131126 WLN131119:WLN131126 WVJ131119:WVJ131126 C196662:C196669 IX196655:IX196662 ST196655:ST196662 ACP196655:ACP196662 AML196655:AML196662 AWH196655:AWH196662 BGD196655:BGD196662 BPZ196655:BPZ196662 BZV196655:BZV196662 CJR196655:CJR196662 CTN196655:CTN196662 DDJ196655:DDJ196662 DNF196655:DNF196662 DXB196655:DXB196662 EGX196655:EGX196662 EQT196655:EQT196662 FAP196655:FAP196662 FKL196655:FKL196662 FUH196655:FUH196662 GED196655:GED196662 GNZ196655:GNZ196662 GXV196655:GXV196662 HHR196655:HHR196662 HRN196655:HRN196662 IBJ196655:IBJ196662 ILF196655:ILF196662 IVB196655:IVB196662 JEX196655:JEX196662 JOT196655:JOT196662 JYP196655:JYP196662 KIL196655:KIL196662 KSH196655:KSH196662 LCD196655:LCD196662 LLZ196655:LLZ196662 LVV196655:LVV196662 MFR196655:MFR196662 MPN196655:MPN196662 MZJ196655:MZJ196662 NJF196655:NJF196662 NTB196655:NTB196662 OCX196655:OCX196662 OMT196655:OMT196662 OWP196655:OWP196662 PGL196655:PGL196662 PQH196655:PQH196662 QAD196655:QAD196662 QJZ196655:QJZ196662 QTV196655:QTV196662 RDR196655:RDR196662 RNN196655:RNN196662 RXJ196655:RXJ196662 SHF196655:SHF196662 SRB196655:SRB196662 TAX196655:TAX196662 TKT196655:TKT196662 TUP196655:TUP196662 UEL196655:UEL196662 UOH196655:UOH196662 UYD196655:UYD196662 VHZ196655:VHZ196662 VRV196655:VRV196662 WBR196655:WBR196662 WLN196655:WLN196662 WVJ196655:WVJ196662 C262198:C262205 IX262191:IX262198 ST262191:ST262198 ACP262191:ACP262198 AML262191:AML262198 AWH262191:AWH262198 BGD262191:BGD262198 BPZ262191:BPZ262198 BZV262191:BZV262198 CJR262191:CJR262198 CTN262191:CTN262198 DDJ262191:DDJ262198 DNF262191:DNF262198 DXB262191:DXB262198 EGX262191:EGX262198 EQT262191:EQT262198 FAP262191:FAP262198 FKL262191:FKL262198 FUH262191:FUH262198 GED262191:GED262198 GNZ262191:GNZ262198 GXV262191:GXV262198 HHR262191:HHR262198 HRN262191:HRN262198 IBJ262191:IBJ262198 ILF262191:ILF262198 IVB262191:IVB262198 JEX262191:JEX262198 JOT262191:JOT262198 JYP262191:JYP262198 KIL262191:KIL262198 KSH262191:KSH262198 LCD262191:LCD262198 LLZ262191:LLZ262198 LVV262191:LVV262198 MFR262191:MFR262198 MPN262191:MPN262198 MZJ262191:MZJ262198 NJF262191:NJF262198 NTB262191:NTB262198 OCX262191:OCX262198 OMT262191:OMT262198 OWP262191:OWP262198 PGL262191:PGL262198 PQH262191:PQH262198 QAD262191:QAD262198 QJZ262191:QJZ262198 QTV262191:QTV262198 RDR262191:RDR262198 RNN262191:RNN262198 RXJ262191:RXJ262198 SHF262191:SHF262198 SRB262191:SRB262198 TAX262191:TAX262198 TKT262191:TKT262198 TUP262191:TUP262198 UEL262191:UEL262198 UOH262191:UOH262198 UYD262191:UYD262198 VHZ262191:VHZ262198 VRV262191:VRV262198 WBR262191:WBR262198 WLN262191:WLN262198 WVJ262191:WVJ262198 C327734:C327741 IX327727:IX327734 ST327727:ST327734 ACP327727:ACP327734 AML327727:AML327734 AWH327727:AWH327734 BGD327727:BGD327734 BPZ327727:BPZ327734 BZV327727:BZV327734 CJR327727:CJR327734 CTN327727:CTN327734 DDJ327727:DDJ327734 DNF327727:DNF327734 DXB327727:DXB327734 EGX327727:EGX327734 EQT327727:EQT327734 FAP327727:FAP327734 FKL327727:FKL327734 FUH327727:FUH327734 GED327727:GED327734 GNZ327727:GNZ327734 GXV327727:GXV327734 HHR327727:HHR327734 HRN327727:HRN327734 IBJ327727:IBJ327734 ILF327727:ILF327734 IVB327727:IVB327734 JEX327727:JEX327734 JOT327727:JOT327734 JYP327727:JYP327734 KIL327727:KIL327734 KSH327727:KSH327734 LCD327727:LCD327734 LLZ327727:LLZ327734 LVV327727:LVV327734 MFR327727:MFR327734 MPN327727:MPN327734 MZJ327727:MZJ327734 NJF327727:NJF327734 NTB327727:NTB327734 OCX327727:OCX327734 OMT327727:OMT327734 OWP327727:OWP327734 PGL327727:PGL327734 PQH327727:PQH327734 QAD327727:QAD327734 QJZ327727:QJZ327734 QTV327727:QTV327734 RDR327727:RDR327734 RNN327727:RNN327734 RXJ327727:RXJ327734 SHF327727:SHF327734 SRB327727:SRB327734 TAX327727:TAX327734 TKT327727:TKT327734 TUP327727:TUP327734 UEL327727:UEL327734 UOH327727:UOH327734 UYD327727:UYD327734 VHZ327727:VHZ327734 VRV327727:VRV327734 WBR327727:WBR327734 WLN327727:WLN327734 WVJ327727:WVJ327734 C393270:C393277 IX393263:IX393270 ST393263:ST393270 ACP393263:ACP393270 AML393263:AML393270 AWH393263:AWH393270 BGD393263:BGD393270 BPZ393263:BPZ393270 BZV393263:BZV393270 CJR393263:CJR393270 CTN393263:CTN393270 DDJ393263:DDJ393270 DNF393263:DNF393270 DXB393263:DXB393270 EGX393263:EGX393270 EQT393263:EQT393270 FAP393263:FAP393270 FKL393263:FKL393270 FUH393263:FUH393270 GED393263:GED393270 GNZ393263:GNZ393270 GXV393263:GXV393270 HHR393263:HHR393270 HRN393263:HRN393270 IBJ393263:IBJ393270 ILF393263:ILF393270 IVB393263:IVB393270 JEX393263:JEX393270 JOT393263:JOT393270 JYP393263:JYP393270 KIL393263:KIL393270 KSH393263:KSH393270 LCD393263:LCD393270 LLZ393263:LLZ393270 LVV393263:LVV393270 MFR393263:MFR393270 MPN393263:MPN393270 MZJ393263:MZJ393270 NJF393263:NJF393270 NTB393263:NTB393270 OCX393263:OCX393270 OMT393263:OMT393270 OWP393263:OWP393270 PGL393263:PGL393270 PQH393263:PQH393270 QAD393263:QAD393270 QJZ393263:QJZ393270 QTV393263:QTV393270 RDR393263:RDR393270 RNN393263:RNN393270 RXJ393263:RXJ393270 SHF393263:SHF393270 SRB393263:SRB393270 TAX393263:TAX393270 TKT393263:TKT393270 TUP393263:TUP393270 UEL393263:UEL393270 UOH393263:UOH393270 UYD393263:UYD393270 VHZ393263:VHZ393270 VRV393263:VRV393270 WBR393263:WBR393270 WLN393263:WLN393270 WVJ393263:WVJ393270 C458806:C458813 IX458799:IX458806 ST458799:ST458806 ACP458799:ACP458806 AML458799:AML458806 AWH458799:AWH458806 BGD458799:BGD458806 BPZ458799:BPZ458806 BZV458799:BZV458806 CJR458799:CJR458806 CTN458799:CTN458806 DDJ458799:DDJ458806 DNF458799:DNF458806 DXB458799:DXB458806 EGX458799:EGX458806 EQT458799:EQT458806 FAP458799:FAP458806 FKL458799:FKL458806 FUH458799:FUH458806 GED458799:GED458806 GNZ458799:GNZ458806 GXV458799:GXV458806 HHR458799:HHR458806 HRN458799:HRN458806 IBJ458799:IBJ458806 ILF458799:ILF458806 IVB458799:IVB458806 JEX458799:JEX458806 JOT458799:JOT458806 JYP458799:JYP458806 KIL458799:KIL458806 KSH458799:KSH458806 LCD458799:LCD458806 LLZ458799:LLZ458806 LVV458799:LVV458806 MFR458799:MFR458806 MPN458799:MPN458806 MZJ458799:MZJ458806 NJF458799:NJF458806 NTB458799:NTB458806 OCX458799:OCX458806 OMT458799:OMT458806 OWP458799:OWP458806 PGL458799:PGL458806 PQH458799:PQH458806 QAD458799:QAD458806 QJZ458799:QJZ458806 QTV458799:QTV458806 RDR458799:RDR458806 RNN458799:RNN458806 RXJ458799:RXJ458806 SHF458799:SHF458806 SRB458799:SRB458806 TAX458799:TAX458806 TKT458799:TKT458806 TUP458799:TUP458806 UEL458799:UEL458806 UOH458799:UOH458806 UYD458799:UYD458806 VHZ458799:VHZ458806 VRV458799:VRV458806 WBR458799:WBR458806 WLN458799:WLN458806 WVJ458799:WVJ458806 C524342:C524349 IX524335:IX524342 ST524335:ST524342 ACP524335:ACP524342 AML524335:AML524342 AWH524335:AWH524342 BGD524335:BGD524342 BPZ524335:BPZ524342 BZV524335:BZV524342 CJR524335:CJR524342 CTN524335:CTN524342 DDJ524335:DDJ524342 DNF524335:DNF524342 DXB524335:DXB524342 EGX524335:EGX524342 EQT524335:EQT524342 FAP524335:FAP524342 FKL524335:FKL524342 FUH524335:FUH524342 GED524335:GED524342 GNZ524335:GNZ524342 GXV524335:GXV524342 HHR524335:HHR524342 HRN524335:HRN524342 IBJ524335:IBJ524342 ILF524335:ILF524342 IVB524335:IVB524342 JEX524335:JEX524342 JOT524335:JOT524342 JYP524335:JYP524342 KIL524335:KIL524342 KSH524335:KSH524342 LCD524335:LCD524342 LLZ524335:LLZ524342 LVV524335:LVV524342 MFR524335:MFR524342 MPN524335:MPN524342 MZJ524335:MZJ524342 NJF524335:NJF524342 NTB524335:NTB524342 OCX524335:OCX524342 OMT524335:OMT524342 OWP524335:OWP524342 PGL524335:PGL524342 PQH524335:PQH524342 QAD524335:QAD524342 QJZ524335:QJZ524342 QTV524335:QTV524342 RDR524335:RDR524342 RNN524335:RNN524342 RXJ524335:RXJ524342 SHF524335:SHF524342 SRB524335:SRB524342 TAX524335:TAX524342 TKT524335:TKT524342 TUP524335:TUP524342 UEL524335:UEL524342 UOH524335:UOH524342 UYD524335:UYD524342 VHZ524335:VHZ524342 VRV524335:VRV524342 WBR524335:WBR524342 WLN524335:WLN524342 WVJ524335:WVJ524342 C589878:C589885 IX589871:IX589878 ST589871:ST589878 ACP589871:ACP589878 AML589871:AML589878 AWH589871:AWH589878 BGD589871:BGD589878 BPZ589871:BPZ589878 BZV589871:BZV589878 CJR589871:CJR589878 CTN589871:CTN589878 DDJ589871:DDJ589878 DNF589871:DNF589878 DXB589871:DXB589878 EGX589871:EGX589878 EQT589871:EQT589878 FAP589871:FAP589878 FKL589871:FKL589878 FUH589871:FUH589878 GED589871:GED589878 GNZ589871:GNZ589878 GXV589871:GXV589878 HHR589871:HHR589878 HRN589871:HRN589878 IBJ589871:IBJ589878 ILF589871:ILF589878 IVB589871:IVB589878 JEX589871:JEX589878 JOT589871:JOT589878 JYP589871:JYP589878 KIL589871:KIL589878 KSH589871:KSH589878 LCD589871:LCD589878 LLZ589871:LLZ589878 LVV589871:LVV589878 MFR589871:MFR589878 MPN589871:MPN589878 MZJ589871:MZJ589878 NJF589871:NJF589878 NTB589871:NTB589878 OCX589871:OCX589878 OMT589871:OMT589878 OWP589871:OWP589878 PGL589871:PGL589878 PQH589871:PQH589878 QAD589871:QAD589878 QJZ589871:QJZ589878 QTV589871:QTV589878 RDR589871:RDR589878 RNN589871:RNN589878 RXJ589871:RXJ589878 SHF589871:SHF589878 SRB589871:SRB589878 TAX589871:TAX589878 TKT589871:TKT589878 TUP589871:TUP589878 UEL589871:UEL589878 UOH589871:UOH589878 UYD589871:UYD589878 VHZ589871:VHZ589878 VRV589871:VRV589878 WBR589871:WBR589878 WLN589871:WLN589878 WVJ589871:WVJ589878 C655414:C655421 IX655407:IX655414 ST655407:ST655414 ACP655407:ACP655414 AML655407:AML655414 AWH655407:AWH655414 BGD655407:BGD655414 BPZ655407:BPZ655414 BZV655407:BZV655414 CJR655407:CJR655414 CTN655407:CTN655414 DDJ655407:DDJ655414 DNF655407:DNF655414 DXB655407:DXB655414 EGX655407:EGX655414 EQT655407:EQT655414 FAP655407:FAP655414 FKL655407:FKL655414 FUH655407:FUH655414 GED655407:GED655414 GNZ655407:GNZ655414 GXV655407:GXV655414 HHR655407:HHR655414 HRN655407:HRN655414 IBJ655407:IBJ655414 ILF655407:ILF655414 IVB655407:IVB655414 JEX655407:JEX655414 JOT655407:JOT655414 JYP655407:JYP655414 KIL655407:KIL655414 KSH655407:KSH655414 LCD655407:LCD655414 LLZ655407:LLZ655414 LVV655407:LVV655414 MFR655407:MFR655414 MPN655407:MPN655414 MZJ655407:MZJ655414 NJF655407:NJF655414 NTB655407:NTB655414 OCX655407:OCX655414 OMT655407:OMT655414 OWP655407:OWP655414 PGL655407:PGL655414 PQH655407:PQH655414 QAD655407:QAD655414 QJZ655407:QJZ655414 QTV655407:QTV655414 RDR655407:RDR655414 RNN655407:RNN655414 RXJ655407:RXJ655414 SHF655407:SHF655414 SRB655407:SRB655414 TAX655407:TAX655414 TKT655407:TKT655414 TUP655407:TUP655414 UEL655407:UEL655414 UOH655407:UOH655414 UYD655407:UYD655414 VHZ655407:VHZ655414 VRV655407:VRV655414 WBR655407:WBR655414 WLN655407:WLN655414 WVJ655407:WVJ655414 C720950:C720957 IX720943:IX720950 ST720943:ST720950 ACP720943:ACP720950 AML720943:AML720950 AWH720943:AWH720950 BGD720943:BGD720950 BPZ720943:BPZ720950 BZV720943:BZV720950 CJR720943:CJR720950 CTN720943:CTN720950 DDJ720943:DDJ720950 DNF720943:DNF720950 DXB720943:DXB720950 EGX720943:EGX720950 EQT720943:EQT720950 FAP720943:FAP720950 FKL720943:FKL720950 FUH720943:FUH720950 GED720943:GED720950 GNZ720943:GNZ720950 GXV720943:GXV720950 HHR720943:HHR720950 HRN720943:HRN720950 IBJ720943:IBJ720950 ILF720943:ILF720950 IVB720943:IVB720950 JEX720943:JEX720950 JOT720943:JOT720950 JYP720943:JYP720950 KIL720943:KIL720950 KSH720943:KSH720950 LCD720943:LCD720950 LLZ720943:LLZ720950 LVV720943:LVV720950 MFR720943:MFR720950 MPN720943:MPN720950 MZJ720943:MZJ720950 NJF720943:NJF720950 NTB720943:NTB720950 OCX720943:OCX720950 OMT720943:OMT720950 OWP720943:OWP720950 PGL720943:PGL720950 PQH720943:PQH720950 QAD720943:QAD720950 QJZ720943:QJZ720950 QTV720943:QTV720950 RDR720943:RDR720950 RNN720943:RNN720950 RXJ720943:RXJ720950 SHF720943:SHF720950 SRB720943:SRB720950 TAX720943:TAX720950 TKT720943:TKT720950 TUP720943:TUP720950 UEL720943:UEL720950 UOH720943:UOH720950 UYD720943:UYD720950 VHZ720943:VHZ720950 VRV720943:VRV720950 WBR720943:WBR720950 WLN720943:WLN720950 WVJ720943:WVJ720950 C786486:C786493 IX786479:IX786486 ST786479:ST786486 ACP786479:ACP786486 AML786479:AML786486 AWH786479:AWH786486 BGD786479:BGD786486 BPZ786479:BPZ786486 BZV786479:BZV786486 CJR786479:CJR786486 CTN786479:CTN786486 DDJ786479:DDJ786486 DNF786479:DNF786486 DXB786479:DXB786486 EGX786479:EGX786486 EQT786479:EQT786486 FAP786479:FAP786486 FKL786479:FKL786486 FUH786479:FUH786486 GED786479:GED786486 GNZ786479:GNZ786486 GXV786479:GXV786486 HHR786479:HHR786486 HRN786479:HRN786486 IBJ786479:IBJ786486 ILF786479:ILF786486 IVB786479:IVB786486 JEX786479:JEX786486 JOT786479:JOT786486 JYP786479:JYP786486 KIL786479:KIL786486 KSH786479:KSH786486 LCD786479:LCD786486 LLZ786479:LLZ786486 LVV786479:LVV786486 MFR786479:MFR786486 MPN786479:MPN786486 MZJ786479:MZJ786486 NJF786479:NJF786486 NTB786479:NTB786486 OCX786479:OCX786486 OMT786479:OMT786486 OWP786479:OWP786486 PGL786479:PGL786486 PQH786479:PQH786486 QAD786479:QAD786486 QJZ786479:QJZ786486 QTV786479:QTV786486 RDR786479:RDR786486 RNN786479:RNN786486 RXJ786479:RXJ786486 SHF786479:SHF786486 SRB786479:SRB786486 TAX786479:TAX786486 TKT786479:TKT786486 TUP786479:TUP786486 UEL786479:UEL786486 UOH786479:UOH786486 UYD786479:UYD786486 VHZ786479:VHZ786486 VRV786479:VRV786486 WBR786479:WBR786486 WLN786479:WLN786486 WVJ786479:WVJ786486 C852022:C852029 IX852015:IX852022 ST852015:ST852022 ACP852015:ACP852022 AML852015:AML852022 AWH852015:AWH852022 BGD852015:BGD852022 BPZ852015:BPZ852022 BZV852015:BZV852022 CJR852015:CJR852022 CTN852015:CTN852022 DDJ852015:DDJ852022 DNF852015:DNF852022 DXB852015:DXB852022 EGX852015:EGX852022 EQT852015:EQT852022 FAP852015:FAP852022 FKL852015:FKL852022 FUH852015:FUH852022 GED852015:GED852022 GNZ852015:GNZ852022 GXV852015:GXV852022 HHR852015:HHR852022 HRN852015:HRN852022 IBJ852015:IBJ852022 ILF852015:ILF852022 IVB852015:IVB852022 JEX852015:JEX852022 JOT852015:JOT852022 JYP852015:JYP852022 KIL852015:KIL852022 KSH852015:KSH852022 LCD852015:LCD852022 LLZ852015:LLZ852022 LVV852015:LVV852022 MFR852015:MFR852022 MPN852015:MPN852022 MZJ852015:MZJ852022 NJF852015:NJF852022 NTB852015:NTB852022 OCX852015:OCX852022 OMT852015:OMT852022 OWP852015:OWP852022 PGL852015:PGL852022 PQH852015:PQH852022 QAD852015:QAD852022 QJZ852015:QJZ852022 QTV852015:QTV852022 RDR852015:RDR852022 RNN852015:RNN852022 RXJ852015:RXJ852022 SHF852015:SHF852022 SRB852015:SRB852022 TAX852015:TAX852022 TKT852015:TKT852022 TUP852015:TUP852022 UEL852015:UEL852022 UOH852015:UOH852022 UYD852015:UYD852022 VHZ852015:VHZ852022 VRV852015:VRV852022 WBR852015:WBR852022 WLN852015:WLN852022 WVJ852015:WVJ852022 C917558:C917565 IX917551:IX917558 ST917551:ST917558 ACP917551:ACP917558 AML917551:AML917558 AWH917551:AWH917558 BGD917551:BGD917558 BPZ917551:BPZ917558 BZV917551:BZV917558 CJR917551:CJR917558 CTN917551:CTN917558 DDJ917551:DDJ917558 DNF917551:DNF917558 DXB917551:DXB917558 EGX917551:EGX917558 EQT917551:EQT917558 FAP917551:FAP917558 FKL917551:FKL917558 FUH917551:FUH917558 GED917551:GED917558 GNZ917551:GNZ917558 GXV917551:GXV917558 HHR917551:HHR917558 HRN917551:HRN917558 IBJ917551:IBJ917558 ILF917551:ILF917558 IVB917551:IVB917558 JEX917551:JEX917558 JOT917551:JOT917558 JYP917551:JYP917558 KIL917551:KIL917558 KSH917551:KSH917558 LCD917551:LCD917558 LLZ917551:LLZ917558 LVV917551:LVV917558 MFR917551:MFR917558 MPN917551:MPN917558 MZJ917551:MZJ917558 NJF917551:NJF917558 NTB917551:NTB917558 OCX917551:OCX917558 OMT917551:OMT917558 OWP917551:OWP917558 PGL917551:PGL917558 PQH917551:PQH917558 QAD917551:QAD917558 QJZ917551:QJZ917558 QTV917551:QTV917558 RDR917551:RDR917558 RNN917551:RNN917558 RXJ917551:RXJ917558 SHF917551:SHF917558 SRB917551:SRB917558 TAX917551:TAX917558 TKT917551:TKT917558 TUP917551:TUP917558 UEL917551:UEL917558 UOH917551:UOH917558 UYD917551:UYD917558 VHZ917551:VHZ917558 VRV917551:VRV917558 WBR917551:WBR917558 WLN917551:WLN917558 WVJ917551:WVJ917558 C983094:C983101 IX983087:IX983094 ST983087:ST983094 ACP983087:ACP983094 AML983087:AML983094 AWH983087:AWH983094 BGD983087:BGD983094 BPZ983087:BPZ983094 BZV983087:BZV983094 CJR983087:CJR983094 CTN983087:CTN983094 DDJ983087:DDJ983094 DNF983087:DNF983094 DXB983087:DXB983094 EGX983087:EGX983094 EQT983087:EQT983094 FAP983087:FAP983094 FKL983087:FKL983094 FUH983087:FUH983094 GED983087:GED983094 GNZ983087:GNZ983094 GXV983087:GXV983094 HHR983087:HHR983094 HRN983087:HRN983094 IBJ983087:IBJ983094 ILF983087:ILF983094 IVB983087:IVB983094 JEX983087:JEX983094 JOT983087:JOT983094 JYP983087:JYP983094 KIL983087:KIL983094 KSH983087:KSH983094 LCD983087:LCD983094 LLZ983087:LLZ983094 LVV983087:LVV983094 MFR983087:MFR983094 MPN983087:MPN983094 MZJ983087:MZJ983094 NJF983087:NJF983094 NTB983087:NTB983094 OCX983087:OCX983094 OMT983087:OMT983094 OWP983087:OWP983094 PGL983087:PGL983094 PQH983087:PQH983094 QAD983087:QAD983094 QJZ983087:QJZ983094 QTV983087:QTV983094 RDR983087:RDR983094 RNN983087:RNN983094 RXJ983087:RXJ983094 SHF983087:SHF983094 SRB983087:SRB983094 TAX983087:TAX983094 TKT983087:TKT983094 TUP983087:TUP983094 UEL983087:UEL983094 UOH983087:UOH983094 UYD983087:UYD983094 VHZ983087:VHZ983094 VRV983087:VRV983094 WBR983087:WBR983094 WLN983087:WLN983094 WVJ983087:WVJ983094 IX65:IX70 ST65:ST70 ACP65:ACP70 AML65:AML70 AWH65:AWH70 BGD65:BGD70 BPZ65:BPZ70 BZV65:BZV70 CJR65:CJR70 CTN65:CTN70 DDJ65:DDJ70 DNF65:DNF70 DXB65:DXB70 EGX65:EGX70 EQT65:EQT70 FAP65:FAP70 FKL65:FKL70 FUH65:FUH70 GED65:GED70 GNZ65:GNZ70 GXV65:GXV70 HHR65:HHR70 HRN65:HRN70 IBJ65:IBJ70 ILF65:ILF70 IVB65:IVB70 JEX65:JEX70 JOT65:JOT70 JYP65:JYP70 KIL65:KIL70 KSH65:KSH70 LCD65:LCD70 LLZ65:LLZ70 LVV65:LVV70 MFR65:MFR70 MPN65:MPN70 MZJ65:MZJ70 NJF65:NJF70 NTB65:NTB70 OCX65:OCX70 OMT65:OMT70 OWP65:OWP70 PGL65:PGL70 PQH65:PQH70 QAD65:QAD70 QJZ65:QJZ70 QTV65:QTV70 RDR65:RDR70 RNN65:RNN70 RXJ65:RXJ70 SHF65:SHF70 SRB65:SRB70 TAX65:TAX70 TKT65:TKT70 TUP65:TUP70 UEL65:UEL70 UOH65:UOH70 UYD65:UYD70 VHZ65:VHZ70 VRV65:VRV70 WBR65:WBR70 WLN65:WLN70 WVJ65:WVJ70 C65602:C65607 IX65595:IX65600 ST65595:ST65600 ACP65595:ACP65600 AML65595:AML65600 AWH65595:AWH65600 BGD65595:BGD65600 BPZ65595:BPZ65600 BZV65595:BZV65600 CJR65595:CJR65600 CTN65595:CTN65600 DDJ65595:DDJ65600 DNF65595:DNF65600 DXB65595:DXB65600 EGX65595:EGX65600 EQT65595:EQT65600 FAP65595:FAP65600 FKL65595:FKL65600 FUH65595:FUH65600 GED65595:GED65600 GNZ65595:GNZ65600 GXV65595:GXV65600 HHR65595:HHR65600 HRN65595:HRN65600 IBJ65595:IBJ65600 ILF65595:ILF65600 IVB65595:IVB65600 JEX65595:JEX65600 JOT65595:JOT65600 JYP65595:JYP65600 KIL65595:KIL65600 KSH65595:KSH65600 LCD65595:LCD65600 LLZ65595:LLZ65600 LVV65595:LVV65600 MFR65595:MFR65600 MPN65595:MPN65600 MZJ65595:MZJ65600 NJF65595:NJF65600 NTB65595:NTB65600 OCX65595:OCX65600 OMT65595:OMT65600 OWP65595:OWP65600 PGL65595:PGL65600 PQH65595:PQH65600 QAD65595:QAD65600 QJZ65595:QJZ65600 QTV65595:QTV65600 RDR65595:RDR65600 RNN65595:RNN65600 RXJ65595:RXJ65600 SHF65595:SHF65600 SRB65595:SRB65600 TAX65595:TAX65600 TKT65595:TKT65600 TUP65595:TUP65600 UEL65595:UEL65600 UOH65595:UOH65600 UYD65595:UYD65600 VHZ65595:VHZ65600 VRV65595:VRV65600 WBR65595:WBR65600 WLN65595:WLN65600 WVJ65595:WVJ65600 C131138:C131143 IX131131:IX131136 ST131131:ST131136 ACP131131:ACP131136 AML131131:AML131136 AWH131131:AWH131136 BGD131131:BGD131136 BPZ131131:BPZ131136 BZV131131:BZV131136 CJR131131:CJR131136 CTN131131:CTN131136 DDJ131131:DDJ131136 DNF131131:DNF131136 DXB131131:DXB131136 EGX131131:EGX131136 EQT131131:EQT131136 FAP131131:FAP131136 FKL131131:FKL131136 FUH131131:FUH131136 GED131131:GED131136 GNZ131131:GNZ131136 GXV131131:GXV131136 HHR131131:HHR131136 HRN131131:HRN131136 IBJ131131:IBJ131136 ILF131131:ILF131136 IVB131131:IVB131136 JEX131131:JEX131136 JOT131131:JOT131136 JYP131131:JYP131136 KIL131131:KIL131136 KSH131131:KSH131136 LCD131131:LCD131136 LLZ131131:LLZ131136 LVV131131:LVV131136 MFR131131:MFR131136 MPN131131:MPN131136 MZJ131131:MZJ131136 NJF131131:NJF131136 NTB131131:NTB131136 OCX131131:OCX131136 OMT131131:OMT131136 OWP131131:OWP131136 PGL131131:PGL131136 PQH131131:PQH131136 QAD131131:QAD131136 QJZ131131:QJZ131136 QTV131131:QTV131136 RDR131131:RDR131136 RNN131131:RNN131136 RXJ131131:RXJ131136 SHF131131:SHF131136 SRB131131:SRB131136 TAX131131:TAX131136 TKT131131:TKT131136 TUP131131:TUP131136 UEL131131:UEL131136 UOH131131:UOH131136 UYD131131:UYD131136 VHZ131131:VHZ131136 VRV131131:VRV131136 WBR131131:WBR131136 WLN131131:WLN131136 WVJ131131:WVJ131136 C196674:C196679 IX196667:IX196672 ST196667:ST196672 ACP196667:ACP196672 AML196667:AML196672 AWH196667:AWH196672 BGD196667:BGD196672 BPZ196667:BPZ196672 BZV196667:BZV196672 CJR196667:CJR196672 CTN196667:CTN196672 DDJ196667:DDJ196672 DNF196667:DNF196672 DXB196667:DXB196672 EGX196667:EGX196672 EQT196667:EQT196672 FAP196667:FAP196672 FKL196667:FKL196672 FUH196667:FUH196672 GED196667:GED196672 GNZ196667:GNZ196672 GXV196667:GXV196672 HHR196667:HHR196672 HRN196667:HRN196672 IBJ196667:IBJ196672 ILF196667:ILF196672 IVB196667:IVB196672 JEX196667:JEX196672 JOT196667:JOT196672 JYP196667:JYP196672 KIL196667:KIL196672 KSH196667:KSH196672 LCD196667:LCD196672 LLZ196667:LLZ196672 LVV196667:LVV196672 MFR196667:MFR196672 MPN196667:MPN196672 MZJ196667:MZJ196672 NJF196667:NJF196672 NTB196667:NTB196672 OCX196667:OCX196672 OMT196667:OMT196672 OWP196667:OWP196672 PGL196667:PGL196672 PQH196667:PQH196672 QAD196667:QAD196672 QJZ196667:QJZ196672 QTV196667:QTV196672 RDR196667:RDR196672 RNN196667:RNN196672 RXJ196667:RXJ196672 SHF196667:SHF196672 SRB196667:SRB196672 TAX196667:TAX196672 TKT196667:TKT196672 TUP196667:TUP196672 UEL196667:UEL196672 UOH196667:UOH196672 UYD196667:UYD196672 VHZ196667:VHZ196672 VRV196667:VRV196672 WBR196667:WBR196672 WLN196667:WLN196672 WVJ196667:WVJ196672 C262210:C262215 IX262203:IX262208 ST262203:ST262208 ACP262203:ACP262208 AML262203:AML262208 AWH262203:AWH262208 BGD262203:BGD262208 BPZ262203:BPZ262208 BZV262203:BZV262208 CJR262203:CJR262208 CTN262203:CTN262208 DDJ262203:DDJ262208 DNF262203:DNF262208 DXB262203:DXB262208 EGX262203:EGX262208 EQT262203:EQT262208 FAP262203:FAP262208 FKL262203:FKL262208 FUH262203:FUH262208 GED262203:GED262208 GNZ262203:GNZ262208 GXV262203:GXV262208 HHR262203:HHR262208 HRN262203:HRN262208 IBJ262203:IBJ262208 ILF262203:ILF262208 IVB262203:IVB262208 JEX262203:JEX262208 JOT262203:JOT262208 JYP262203:JYP262208 KIL262203:KIL262208 KSH262203:KSH262208 LCD262203:LCD262208 LLZ262203:LLZ262208 LVV262203:LVV262208 MFR262203:MFR262208 MPN262203:MPN262208 MZJ262203:MZJ262208 NJF262203:NJF262208 NTB262203:NTB262208 OCX262203:OCX262208 OMT262203:OMT262208 OWP262203:OWP262208 PGL262203:PGL262208 PQH262203:PQH262208 QAD262203:QAD262208 QJZ262203:QJZ262208 QTV262203:QTV262208 RDR262203:RDR262208 RNN262203:RNN262208 RXJ262203:RXJ262208 SHF262203:SHF262208 SRB262203:SRB262208 TAX262203:TAX262208 TKT262203:TKT262208 TUP262203:TUP262208 UEL262203:UEL262208 UOH262203:UOH262208 UYD262203:UYD262208 VHZ262203:VHZ262208 VRV262203:VRV262208 WBR262203:WBR262208 WLN262203:WLN262208 WVJ262203:WVJ262208 C327746:C327751 IX327739:IX327744 ST327739:ST327744 ACP327739:ACP327744 AML327739:AML327744 AWH327739:AWH327744 BGD327739:BGD327744 BPZ327739:BPZ327744 BZV327739:BZV327744 CJR327739:CJR327744 CTN327739:CTN327744 DDJ327739:DDJ327744 DNF327739:DNF327744 DXB327739:DXB327744 EGX327739:EGX327744 EQT327739:EQT327744 FAP327739:FAP327744 FKL327739:FKL327744 FUH327739:FUH327744 GED327739:GED327744 GNZ327739:GNZ327744 GXV327739:GXV327744 HHR327739:HHR327744 HRN327739:HRN327744 IBJ327739:IBJ327744 ILF327739:ILF327744 IVB327739:IVB327744 JEX327739:JEX327744 JOT327739:JOT327744 JYP327739:JYP327744 KIL327739:KIL327744 KSH327739:KSH327744 LCD327739:LCD327744 LLZ327739:LLZ327744 LVV327739:LVV327744 MFR327739:MFR327744 MPN327739:MPN327744 MZJ327739:MZJ327744 NJF327739:NJF327744 NTB327739:NTB327744 OCX327739:OCX327744 OMT327739:OMT327744 OWP327739:OWP327744 PGL327739:PGL327744 PQH327739:PQH327744 QAD327739:QAD327744 QJZ327739:QJZ327744 QTV327739:QTV327744 RDR327739:RDR327744 RNN327739:RNN327744 RXJ327739:RXJ327744 SHF327739:SHF327744 SRB327739:SRB327744 TAX327739:TAX327744 TKT327739:TKT327744 TUP327739:TUP327744 UEL327739:UEL327744 UOH327739:UOH327744 UYD327739:UYD327744 VHZ327739:VHZ327744 VRV327739:VRV327744 WBR327739:WBR327744 WLN327739:WLN327744 WVJ327739:WVJ327744 C393282:C393287 IX393275:IX393280 ST393275:ST393280 ACP393275:ACP393280 AML393275:AML393280 AWH393275:AWH393280 BGD393275:BGD393280 BPZ393275:BPZ393280 BZV393275:BZV393280 CJR393275:CJR393280 CTN393275:CTN393280 DDJ393275:DDJ393280 DNF393275:DNF393280 DXB393275:DXB393280 EGX393275:EGX393280 EQT393275:EQT393280 FAP393275:FAP393280 FKL393275:FKL393280 FUH393275:FUH393280 GED393275:GED393280 GNZ393275:GNZ393280 GXV393275:GXV393280 HHR393275:HHR393280 HRN393275:HRN393280 IBJ393275:IBJ393280 ILF393275:ILF393280 IVB393275:IVB393280 JEX393275:JEX393280 JOT393275:JOT393280 JYP393275:JYP393280 KIL393275:KIL393280 KSH393275:KSH393280 LCD393275:LCD393280 LLZ393275:LLZ393280 LVV393275:LVV393280 MFR393275:MFR393280 MPN393275:MPN393280 MZJ393275:MZJ393280 NJF393275:NJF393280 NTB393275:NTB393280 OCX393275:OCX393280 OMT393275:OMT393280 OWP393275:OWP393280 PGL393275:PGL393280 PQH393275:PQH393280 QAD393275:QAD393280 QJZ393275:QJZ393280 QTV393275:QTV393280 RDR393275:RDR393280 RNN393275:RNN393280 RXJ393275:RXJ393280 SHF393275:SHF393280 SRB393275:SRB393280 TAX393275:TAX393280 TKT393275:TKT393280 TUP393275:TUP393280 UEL393275:UEL393280 UOH393275:UOH393280 UYD393275:UYD393280 VHZ393275:VHZ393280 VRV393275:VRV393280 WBR393275:WBR393280 WLN393275:WLN393280 WVJ393275:WVJ393280 C458818:C458823 IX458811:IX458816 ST458811:ST458816 ACP458811:ACP458816 AML458811:AML458816 AWH458811:AWH458816 BGD458811:BGD458816 BPZ458811:BPZ458816 BZV458811:BZV458816 CJR458811:CJR458816 CTN458811:CTN458816 DDJ458811:DDJ458816 DNF458811:DNF458816 DXB458811:DXB458816 EGX458811:EGX458816 EQT458811:EQT458816 FAP458811:FAP458816 FKL458811:FKL458816 FUH458811:FUH458816 GED458811:GED458816 GNZ458811:GNZ458816 GXV458811:GXV458816 HHR458811:HHR458816 HRN458811:HRN458816 IBJ458811:IBJ458816 ILF458811:ILF458816 IVB458811:IVB458816 JEX458811:JEX458816 JOT458811:JOT458816 JYP458811:JYP458816 KIL458811:KIL458816 KSH458811:KSH458816 LCD458811:LCD458816 LLZ458811:LLZ458816 LVV458811:LVV458816 MFR458811:MFR458816 MPN458811:MPN458816 MZJ458811:MZJ458816 NJF458811:NJF458816 NTB458811:NTB458816 OCX458811:OCX458816 OMT458811:OMT458816 OWP458811:OWP458816 PGL458811:PGL458816 PQH458811:PQH458816 QAD458811:QAD458816 QJZ458811:QJZ458816 QTV458811:QTV458816 RDR458811:RDR458816 RNN458811:RNN458816 RXJ458811:RXJ458816 SHF458811:SHF458816 SRB458811:SRB458816 TAX458811:TAX458816 TKT458811:TKT458816 TUP458811:TUP458816 UEL458811:UEL458816 UOH458811:UOH458816 UYD458811:UYD458816 VHZ458811:VHZ458816 VRV458811:VRV458816 WBR458811:WBR458816 WLN458811:WLN458816 WVJ458811:WVJ458816 C524354:C524359 IX524347:IX524352 ST524347:ST524352 ACP524347:ACP524352 AML524347:AML524352 AWH524347:AWH524352 BGD524347:BGD524352 BPZ524347:BPZ524352 BZV524347:BZV524352 CJR524347:CJR524352 CTN524347:CTN524352 DDJ524347:DDJ524352 DNF524347:DNF524352 DXB524347:DXB524352 EGX524347:EGX524352 EQT524347:EQT524352 FAP524347:FAP524352 FKL524347:FKL524352 FUH524347:FUH524352 GED524347:GED524352 GNZ524347:GNZ524352 GXV524347:GXV524352 HHR524347:HHR524352 HRN524347:HRN524352 IBJ524347:IBJ524352 ILF524347:ILF524352 IVB524347:IVB524352 JEX524347:JEX524352 JOT524347:JOT524352 JYP524347:JYP524352 KIL524347:KIL524352 KSH524347:KSH524352 LCD524347:LCD524352 LLZ524347:LLZ524352 LVV524347:LVV524352 MFR524347:MFR524352 MPN524347:MPN524352 MZJ524347:MZJ524352 NJF524347:NJF524352 NTB524347:NTB524352 OCX524347:OCX524352 OMT524347:OMT524352 OWP524347:OWP524352 PGL524347:PGL524352 PQH524347:PQH524352 QAD524347:QAD524352 QJZ524347:QJZ524352 QTV524347:QTV524352 RDR524347:RDR524352 RNN524347:RNN524352 RXJ524347:RXJ524352 SHF524347:SHF524352 SRB524347:SRB524352 TAX524347:TAX524352 TKT524347:TKT524352 TUP524347:TUP524352 UEL524347:UEL524352 UOH524347:UOH524352 UYD524347:UYD524352 VHZ524347:VHZ524352 VRV524347:VRV524352 WBR524347:WBR524352 WLN524347:WLN524352 WVJ524347:WVJ524352 C589890:C589895 IX589883:IX589888 ST589883:ST589888 ACP589883:ACP589888 AML589883:AML589888 AWH589883:AWH589888 BGD589883:BGD589888 BPZ589883:BPZ589888 BZV589883:BZV589888 CJR589883:CJR589888 CTN589883:CTN589888 DDJ589883:DDJ589888 DNF589883:DNF589888 DXB589883:DXB589888 EGX589883:EGX589888 EQT589883:EQT589888 FAP589883:FAP589888 FKL589883:FKL589888 FUH589883:FUH589888 GED589883:GED589888 GNZ589883:GNZ589888 GXV589883:GXV589888 HHR589883:HHR589888 HRN589883:HRN589888 IBJ589883:IBJ589888 ILF589883:ILF589888 IVB589883:IVB589888 JEX589883:JEX589888 JOT589883:JOT589888 JYP589883:JYP589888 KIL589883:KIL589888 KSH589883:KSH589888 LCD589883:LCD589888 LLZ589883:LLZ589888 LVV589883:LVV589888 MFR589883:MFR589888 MPN589883:MPN589888 MZJ589883:MZJ589888 NJF589883:NJF589888 NTB589883:NTB589888 OCX589883:OCX589888 OMT589883:OMT589888 OWP589883:OWP589888 PGL589883:PGL589888 PQH589883:PQH589888 QAD589883:QAD589888 QJZ589883:QJZ589888 QTV589883:QTV589888 RDR589883:RDR589888 RNN589883:RNN589888 RXJ589883:RXJ589888 SHF589883:SHF589888 SRB589883:SRB589888 TAX589883:TAX589888 TKT589883:TKT589888 TUP589883:TUP589888 UEL589883:UEL589888 UOH589883:UOH589888 UYD589883:UYD589888 VHZ589883:VHZ589888 VRV589883:VRV589888 WBR589883:WBR589888 WLN589883:WLN589888 WVJ589883:WVJ589888 C655426:C655431 IX655419:IX655424 ST655419:ST655424 ACP655419:ACP655424 AML655419:AML655424 AWH655419:AWH655424 BGD655419:BGD655424 BPZ655419:BPZ655424 BZV655419:BZV655424 CJR655419:CJR655424 CTN655419:CTN655424 DDJ655419:DDJ655424 DNF655419:DNF655424 DXB655419:DXB655424 EGX655419:EGX655424 EQT655419:EQT655424 FAP655419:FAP655424 FKL655419:FKL655424 FUH655419:FUH655424 GED655419:GED655424 GNZ655419:GNZ655424 GXV655419:GXV655424 HHR655419:HHR655424 HRN655419:HRN655424 IBJ655419:IBJ655424 ILF655419:ILF655424 IVB655419:IVB655424 JEX655419:JEX655424 JOT655419:JOT655424 JYP655419:JYP655424 KIL655419:KIL655424 KSH655419:KSH655424 LCD655419:LCD655424 LLZ655419:LLZ655424 LVV655419:LVV655424 MFR655419:MFR655424 MPN655419:MPN655424 MZJ655419:MZJ655424 NJF655419:NJF655424 NTB655419:NTB655424 OCX655419:OCX655424 OMT655419:OMT655424 OWP655419:OWP655424 PGL655419:PGL655424 PQH655419:PQH655424 QAD655419:QAD655424 QJZ655419:QJZ655424 QTV655419:QTV655424 RDR655419:RDR655424 RNN655419:RNN655424 RXJ655419:RXJ655424 SHF655419:SHF655424 SRB655419:SRB655424 TAX655419:TAX655424 TKT655419:TKT655424 TUP655419:TUP655424 UEL655419:UEL655424 UOH655419:UOH655424 UYD655419:UYD655424 VHZ655419:VHZ655424 VRV655419:VRV655424 WBR655419:WBR655424 WLN655419:WLN655424 WVJ655419:WVJ655424 C720962:C720967 IX720955:IX720960 ST720955:ST720960 ACP720955:ACP720960 AML720955:AML720960 AWH720955:AWH720960 BGD720955:BGD720960 BPZ720955:BPZ720960 BZV720955:BZV720960 CJR720955:CJR720960 CTN720955:CTN720960 DDJ720955:DDJ720960 DNF720955:DNF720960 DXB720955:DXB720960 EGX720955:EGX720960 EQT720955:EQT720960 FAP720955:FAP720960 FKL720955:FKL720960 FUH720955:FUH720960 GED720955:GED720960 GNZ720955:GNZ720960 GXV720955:GXV720960 HHR720955:HHR720960 HRN720955:HRN720960 IBJ720955:IBJ720960 ILF720955:ILF720960 IVB720955:IVB720960 JEX720955:JEX720960 JOT720955:JOT720960 JYP720955:JYP720960 KIL720955:KIL720960 KSH720955:KSH720960 LCD720955:LCD720960 LLZ720955:LLZ720960 LVV720955:LVV720960 MFR720955:MFR720960 MPN720955:MPN720960 MZJ720955:MZJ720960 NJF720955:NJF720960 NTB720955:NTB720960 OCX720955:OCX720960 OMT720955:OMT720960 OWP720955:OWP720960 PGL720955:PGL720960 PQH720955:PQH720960 QAD720955:QAD720960 QJZ720955:QJZ720960 QTV720955:QTV720960 RDR720955:RDR720960 RNN720955:RNN720960 RXJ720955:RXJ720960 SHF720955:SHF720960 SRB720955:SRB720960 TAX720955:TAX720960 TKT720955:TKT720960 TUP720955:TUP720960 UEL720955:UEL720960 UOH720955:UOH720960 UYD720955:UYD720960 VHZ720955:VHZ720960 VRV720955:VRV720960 WBR720955:WBR720960 WLN720955:WLN720960 WVJ720955:WVJ720960 C786498:C786503 IX786491:IX786496 ST786491:ST786496 ACP786491:ACP786496 AML786491:AML786496 AWH786491:AWH786496 BGD786491:BGD786496 BPZ786491:BPZ786496 BZV786491:BZV786496 CJR786491:CJR786496 CTN786491:CTN786496 DDJ786491:DDJ786496 DNF786491:DNF786496 DXB786491:DXB786496 EGX786491:EGX786496 EQT786491:EQT786496 FAP786491:FAP786496 FKL786491:FKL786496 FUH786491:FUH786496 GED786491:GED786496 GNZ786491:GNZ786496 GXV786491:GXV786496 HHR786491:HHR786496 HRN786491:HRN786496 IBJ786491:IBJ786496 ILF786491:ILF786496 IVB786491:IVB786496 JEX786491:JEX786496 JOT786491:JOT786496 JYP786491:JYP786496 KIL786491:KIL786496 KSH786491:KSH786496 LCD786491:LCD786496 LLZ786491:LLZ786496 LVV786491:LVV786496 MFR786491:MFR786496 MPN786491:MPN786496 MZJ786491:MZJ786496 NJF786491:NJF786496 NTB786491:NTB786496 OCX786491:OCX786496 OMT786491:OMT786496 OWP786491:OWP786496 PGL786491:PGL786496 PQH786491:PQH786496 QAD786491:QAD786496 QJZ786491:QJZ786496 QTV786491:QTV786496 RDR786491:RDR786496 RNN786491:RNN786496 RXJ786491:RXJ786496 SHF786491:SHF786496 SRB786491:SRB786496 TAX786491:TAX786496 TKT786491:TKT786496 TUP786491:TUP786496 UEL786491:UEL786496 UOH786491:UOH786496 UYD786491:UYD786496 VHZ786491:VHZ786496 VRV786491:VRV786496 WBR786491:WBR786496 WLN786491:WLN786496 WVJ786491:WVJ786496 C852034:C852039 IX852027:IX852032 ST852027:ST852032 ACP852027:ACP852032 AML852027:AML852032 AWH852027:AWH852032 BGD852027:BGD852032 BPZ852027:BPZ852032 BZV852027:BZV852032 CJR852027:CJR852032 CTN852027:CTN852032 DDJ852027:DDJ852032 DNF852027:DNF852032 DXB852027:DXB852032 EGX852027:EGX852032 EQT852027:EQT852032 FAP852027:FAP852032 FKL852027:FKL852032 FUH852027:FUH852032 GED852027:GED852032 GNZ852027:GNZ852032 GXV852027:GXV852032 HHR852027:HHR852032 HRN852027:HRN852032 IBJ852027:IBJ852032 ILF852027:ILF852032 IVB852027:IVB852032 JEX852027:JEX852032 JOT852027:JOT852032 JYP852027:JYP852032 KIL852027:KIL852032 KSH852027:KSH852032 LCD852027:LCD852032 LLZ852027:LLZ852032 LVV852027:LVV852032 MFR852027:MFR852032 MPN852027:MPN852032 MZJ852027:MZJ852032 NJF852027:NJF852032 NTB852027:NTB852032 OCX852027:OCX852032 OMT852027:OMT852032 OWP852027:OWP852032 PGL852027:PGL852032 PQH852027:PQH852032 QAD852027:QAD852032 QJZ852027:QJZ852032 QTV852027:QTV852032 RDR852027:RDR852032 RNN852027:RNN852032 RXJ852027:RXJ852032 SHF852027:SHF852032 SRB852027:SRB852032 TAX852027:TAX852032 TKT852027:TKT852032 TUP852027:TUP852032 UEL852027:UEL852032 UOH852027:UOH852032 UYD852027:UYD852032 VHZ852027:VHZ852032 VRV852027:VRV852032 WBR852027:WBR852032 WLN852027:WLN852032 WVJ852027:WVJ852032 C917570:C917575 IX917563:IX917568 ST917563:ST917568 ACP917563:ACP917568 AML917563:AML917568 AWH917563:AWH917568 BGD917563:BGD917568 BPZ917563:BPZ917568 BZV917563:BZV917568 CJR917563:CJR917568 CTN917563:CTN917568 DDJ917563:DDJ917568 DNF917563:DNF917568 DXB917563:DXB917568 EGX917563:EGX917568 EQT917563:EQT917568 FAP917563:FAP917568 FKL917563:FKL917568 FUH917563:FUH917568 GED917563:GED917568 GNZ917563:GNZ917568 GXV917563:GXV917568 HHR917563:HHR917568 HRN917563:HRN917568 IBJ917563:IBJ917568 ILF917563:ILF917568 IVB917563:IVB917568 JEX917563:JEX917568 JOT917563:JOT917568 JYP917563:JYP917568 KIL917563:KIL917568 KSH917563:KSH917568 LCD917563:LCD917568 LLZ917563:LLZ917568 LVV917563:LVV917568 MFR917563:MFR917568 MPN917563:MPN917568 MZJ917563:MZJ917568 NJF917563:NJF917568 NTB917563:NTB917568 OCX917563:OCX917568 OMT917563:OMT917568 OWP917563:OWP917568 PGL917563:PGL917568 PQH917563:PQH917568 QAD917563:QAD917568 QJZ917563:QJZ917568 QTV917563:QTV917568 RDR917563:RDR917568 RNN917563:RNN917568 RXJ917563:RXJ917568 SHF917563:SHF917568 SRB917563:SRB917568 TAX917563:TAX917568 TKT917563:TKT917568 TUP917563:TUP917568 UEL917563:UEL917568 UOH917563:UOH917568 UYD917563:UYD917568 VHZ917563:VHZ917568 VRV917563:VRV917568 WBR917563:WBR917568 WLN917563:WLN917568 WVJ917563:WVJ917568 C983106:C983111 IX983099:IX983104 ST983099:ST983104 ACP983099:ACP983104 AML983099:AML983104 AWH983099:AWH983104 BGD983099:BGD983104 BPZ983099:BPZ983104 BZV983099:BZV983104 CJR983099:CJR983104 CTN983099:CTN983104 DDJ983099:DDJ983104 DNF983099:DNF983104 DXB983099:DXB983104 EGX983099:EGX983104 EQT983099:EQT983104 FAP983099:FAP983104 FKL983099:FKL983104 FUH983099:FUH983104 GED983099:GED983104 GNZ983099:GNZ983104 GXV983099:GXV983104 HHR983099:HHR983104 HRN983099:HRN983104 IBJ983099:IBJ983104 ILF983099:ILF983104 IVB983099:IVB983104 JEX983099:JEX983104 JOT983099:JOT983104 JYP983099:JYP983104 KIL983099:KIL983104 KSH983099:KSH983104 LCD983099:LCD983104 LLZ983099:LLZ983104 LVV983099:LVV983104 MFR983099:MFR983104 MPN983099:MPN983104 MZJ983099:MZJ983104 NJF983099:NJF983104 NTB983099:NTB983104 OCX983099:OCX983104 OMT983099:OMT983104 OWP983099:OWP983104 PGL983099:PGL983104 PQH983099:PQH983104 QAD983099:QAD983104 QJZ983099:QJZ983104 QTV983099:QTV983104 RDR983099:RDR983104 RNN983099:RNN983104 RXJ983099:RXJ983104 SHF983099:SHF983104 SRB983099:SRB983104 TAX983099:TAX983104 TKT983099:TKT983104 TUP983099:TUP983104 UEL983099:UEL983104 UOH983099:UOH983104 UYD983099:UYD983104 VHZ983099:VHZ983104 VRV983099:VRV983104 WBR983099:WBR983104 WLN983099:WLN983104 WVJ983099:WVJ983104 C80:C81 IX73:IX74 ST73:ST74 ACP73:ACP74 AML73:AML74 AWH73:AWH74 BGD73:BGD74 BPZ73:BPZ74 BZV73:BZV74 CJR73:CJR74 CTN73:CTN74 DDJ73:DDJ74 DNF73:DNF74 DXB73:DXB74 EGX73:EGX74 EQT73:EQT74 FAP73:FAP74 FKL73:FKL74 FUH73:FUH74 GED73:GED74 GNZ73:GNZ74 GXV73:GXV74 HHR73:HHR74 HRN73:HRN74 IBJ73:IBJ74 ILF73:ILF74 IVB73:IVB74 JEX73:JEX74 JOT73:JOT74 JYP73:JYP74 KIL73:KIL74 KSH73:KSH74 LCD73:LCD74 LLZ73:LLZ74 LVV73:LVV74 MFR73:MFR74 MPN73:MPN74 MZJ73:MZJ74 NJF73:NJF74 NTB73:NTB74 OCX73:OCX74 OMT73:OMT74 OWP73:OWP74 PGL73:PGL74 PQH73:PQH74 QAD73:QAD74 QJZ73:QJZ74 QTV73:QTV74 RDR73:RDR74 RNN73:RNN74 RXJ73:RXJ74 SHF73:SHF74 SRB73:SRB74 TAX73:TAX74 TKT73:TKT74 TUP73:TUP74 UEL73:UEL74 UOH73:UOH74 UYD73:UYD74 VHZ73:VHZ74 VRV73:VRV74 WBR73:WBR74 WLN73:WLN74 WVJ73:WVJ74 C65610:C65611 IX65603:IX65604 ST65603:ST65604 ACP65603:ACP65604 AML65603:AML65604 AWH65603:AWH65604 BGD65603:BGD65604 BPZ65603:BPZ65604 BZV65603:BZV65604 CJR65603:CJR65604 CTN65603:CTN65604 DDJ65603:DDJ65604 DNF65603:DNF65604 DXB65603:DXB65604 EGX65603:EGX65604 EQT65603:EQT65604 FAP65603:FAP65604 FKL65603:FKL65604 FUH65603:FUH65604 GED65603:GED65604 GNZ65603:GNZ65604 GXV65603:GXV65604 HHR65603:HHR65604 HRN65603:HRN65604 IBJ65603:IBJ65604 ILF65603:ILF65604 IVB65603:IVB65604 JEX65603:JEX65604 JOT65603:JOT65604 JYP65603:JYP65604 KIL65603:KIL65604 KSH65603:KSH65604 LCD65603:LCD65604 LLZ65603:LLZ65604 LVV65603:LVV65604 MFR65603:MFR65604 MPN65603:MPN65604 MZJ65603:MZJ65604 NJF65603:NJF65604 NTB65603:NTB65604 OCX65603:OCX65604 OMT65603:OMT65604 OWP65603:OWP65604 PGL65603:PGL65604 PQH65603:PQH65604 QAD65603:QAD65604 QJZ65603:QJZ65604 QTV65603:QTV65604 RDR65603:RDR65604 RNN65603:RNN65604 RXJ65603:RXJ65604 SHF65603:SHF65604 SRB65603:SRB65604 TAX65603:TAX65604 TKT65603:TKT65604 TUP65603:TUP65604 UEL65603:UEL65604 UOH65603:UOH65604 UYD65603:UYD65604 VHZ65603:VHZ65604 VRV65603:VRV65604 WBR65603:WBR65604 WLN65603:WLN65604 WVJ65603:WVJ65604 C131146:C131147 IX131139:IX131140 ST131139:ST131140 ACP131139:ACP131140 AML131139:AML131140 AWH131139:AWH131140 BGD131139:BGD131140 BPZ131139:BPZ131140 BZV131139:BZV131140 CJR131139:CJR131140 CTN131139:CTN131140 DDJ131139:DDJ131140 DNF131139:DNF131140 DXB131139:DXB131140 EGX131139:EGX131140 EQT131139:EQT131140 FAP131139:FAP131140 FKL131139:FKL131140 FUH131139:FUH131140 GED131139:GED131140 GNZ131139:GNZ131140 GXV131139:GXV131140 HHR131139:HHR131140 HRN131139:HRN131140 IBJ131139:IBJ131140 ILF131139:ILF131140 IVB131139:IVB131140 JEX131139:JEX131140 JOT131139:JOT131140 JYP131139:JYP131140 KIL131139:KIL131140 KSH131139:KSH131140 LCD131139:LCD131140 LLZ131139:LLZ131140 LVV131139:LVV131140 MFR131139:MFR131140 MPN131139:MPN131140 MZJ131139:MZJ131140 NJF131139:NJF131140 NTB131139:NTB131140 OCX131139:OCX131140 OMT131139:OMT131140 OWP131139:OWP131140 PGL131139:PGL131140 PQH131139:PQH131140 QAD131139:QAD131140 QJZ131139:QJZ131140 QTV131139:QTV131140 RDR131139:RDR131140 RNN131139:RNN131140 RXJ131139:RXJ131140 SHF131139:SHF131140 SRB131139:SRB131140 TAX131139:TAX131140 TKT131139:TKT131140 TUP131139:TUP131140 UEL131139:UEL131140 UOH131139:UOH131140 UYD131139:UYD131140 VHZ131139:VHZ131140 VRV131139:VRV131140 WBR131139:WBR131140 WLN131139:WLN131140 WVJ131139:WVJ131140 C196682:C196683 IX196675:IX196676 ST196675:ST196676 ACP196675:ACP196676 AML196675:AML196676 AWH196675:AWH196676 BGD196675:BGD196676 BPZ196675:BPZ196676 BZV196675:BZV196676 CJR196675:CJR196676 CTN196675:CTN196676 DDJ196675:DDJ196676 DNF196675:DNF196676 DXB196675:DXB196676 EGX196675:EGX196676 EQT196675:EQT196676 FAP196675:FAP196676 FKL196675:FKL196676 FUH196675:FUH196676 GED196675:GED196676 GNZ196675:GNZ196676 GXV196675:GXV196676 HHR196675:HHR196676 HRN196675:HRN196676 IBJ196675:IBJ196676 ILF196675:ILF196676 IVB196675:IVB196676 JEX196675:JEX196676 JOT196675:JOT196676 JYP196675:JYP196676 KIL196675:KIL196676 KSH196675:KSH196676 LCD196675:LCD196676 LLZ196675:LLZ196676 LVV196675:LVV196676 MFR196675:MFR196676 MPN196675:MPN196676 MZJ196675:MZJ196676 NJF196675:NJF196676 NTB196675:NTB196676 OCX196675:OCX196676 OMT196675:OMT196676 OWP196675:OWP196676 PGL196675:PGL196676 PQH196675:PQH196676 QAD196675:QAD196676 QJZ196675:QJZ196676 QTV196675:QTV196676 RDR196675:RDR196676 RNN196675:RNN196676 RXJ196675:RXJ196676 SHF196675:SHF196676 SRB196675:SRB196676 TAX196675:TAX196676 TKT196675:TKT196676 TUP196675:TUP196676 UEL196675:UEL196676 UOH196675:UOH196676 UYD196675:UYD196676 VHZ196675:VHZ196676 VRV196675:VRV196676 WBR196675:WBR196676 WLN196675:WLN196676 WVJ196675:WVJ196676 C262218:C262219 IX262211:IX262212 ST262211:ST262212 ACP262211:ACP262212 AML262211:AML262212 AWH262211:AWH262212 BGD262211:BGD262212 BPZ262211:BPZ262212 BZV262211:BZV262212 CJR262211:CJR262212 CTN262211:CTN262212 DDJ262211:DDJ262212 DNF262211:DNF262212 DXB262211:DXB262212 EGX262211:EGX262212 EQT262211:EQT262212 FAP262211:FAP262212 FKL262211:FKL262212 FUH262211:FUH262212 GED262211:GED262212 GNZ262211:GNZ262212 GXV262211:GXV262212 HHR262211:HHR262212 HRN262211:HRN262212 IBJ262211:IBJ262212 ILF262211:ILF262212 IVB262211:IVB262212 JEX262211:JEX262212 JOT262211:JOT262212 JYP262211:JYP262212 KIL262211:KIL262212 KSH262211:KSH262212 LCD262211:LCD262212 LLZ262211:LLZ262212 LVV262211:LVV262212 MFR262211:MFR262212 MPN262211:MPN262212 MZJ262211:MZJ262212 NJF262211:NJF262212 NTB262211:NTB262212 OCX262211:OCX262212 OMT262211:OMT262212 OWP262211:OWP262212 PGL262211:PGL262212 PQH262211:PQH262212 QAD262211:QAD262212 QJZ262211:QJZ262212 QTV262211:QTV262212 RDR262211:RDR262212 RNN262211:RNN262212 RXJ262211:RXJ262212 SHF262211:SHF262212 SRB262211:SRB262212 TAX262211:TAX262212 TKT262211:TKT262212 TUP262211:TUP262212 UEL262211:UEL262212 UOH262211:UOH262212 UYD262211:UYD262212 VHZ262211:VHZ262212 VRV262211:VRV262212 WBR262211:WBR262212 WLN262211:WLN262212 WVJ262211:WVJ262212 C327754:C327755 IX327747:IX327748 ST327747:ST327748 ACP327747:ACP327748 AML327747:AML327748 AWH327747:AWH327748 BGD327747:BGD327748 BPZ327747:BPZ327748 BZV327747:BZV327748 CJR327747:CJR327748 CTN327747:CTN327748 DDJ327747:DDJ327748 DNF327747:DNF327748 DXB327747:DXB327748 EGX327747:EGX327748 EQT327747:EQT327748 FAP327747:FAP327748 FKL327747:FKL327748 FUH327747:FUH327748 GED327747:GED327748 GNZ327747:GNZ327748 GXV327747:GXV327748 HHR327747:HHR327748 HRN327747:HRN327748 IBJ327747:IBJ327748 ILF327747:ILF327748 IVB327747:IVB327748 JEX327747:JEX327748 JOT327747:JOT327748 JYP327747:JYP327748 KIL327747:KIL327748 KSH327747:KSH327748 LCD327747:LCD327748 LLZ327747:LLZ327748 LVV327747:LVV327748 MFR327747:MFR327748 MPN327747:MPN327748 MZJ327747:MZJ327748 NJF327747:NJF327748 NTB327747:NTB327748 OCX327747:OCX327748 OMT327747:OMT327748 OWP327747:OWP327748 PGL327747:PGL327748 PQH327747:PQH327748 QAD327747:QAD327748 QJZ327747:QJZ327748 QTV327747:QTV327748 RDR327747:RDR327748 RNN327747:RNN327748 RXJ327747:RXJ327748 SHF327747:SHF327748 SRB327747:SRB327748 TAX327747:TAX327748 TKT327747:TKT327748 TUP327747:TUP327748 UEL327747:UEL327748 UOH327747:UOH327748 UYD327747:UYD327748 VHZ327747:VHZ327748 VRV327747:VRV327748 WBR327747:WBR327748 WLN327747:WLN327748 WVJ327747:WVJ327748 C393290:C393291 IX393283:IX393284 ST393283:ST393284 ACP393283:ACP393284 AML393283:AML393284 AWH393283:AWH393284 BGD393283:BGD393284 BPZ393283:BPZ393284 BZV393283:BZV393284 CJR393283:CJR393284 CTN393283:CTN393284 DDJ393283:DDJ393284 DNF393283:DNF393284 DXB393283:DXB393284 EGX393283:EGX393284 EQT393283:EQT393284 FAP393283:FAP393284 FKL393283:FKL393284 FUH393283:FUH393284 GED393283:GED393284 GNZ393283:GNZ393284 GXV393283:GXV393284 HHR393283:HHR393284 HRN393283:HRN393284 IBJ393283:IBJ393284 ILF393283:ILF393284 IVB393283:IVB393284 JEX393283:JEX393284 JOT393283:JOT393284 JYP393283:JYP393284 KIL393283:KIL393284 KSH393283:KSH393284 LCD393283:LCD393284 LLZ393283:LLZ393284 LVV393283:LVV393284 MFR393283:MFR393284 MPN393283:MPN393284 MZJ393283:MZJ393284 NJF393283:NJF393284 NTB393283:NTB393284 OCX393283:OCX393284 OMT393283:OMT393284 OWP393283:OWP393284 PGL393283:PGL393284 PQH393283:PQH393284 QAD393283:QAD393284 QJZ393283:QJZ393284 QTV393283:QTV393284 RDR393283:RDR393284 RNN393283:RNN393284 RXJ393283:RXJ393284 SHF393283:SHF393284 SRB393283:SRB393284 TAX393283:TAX393284 TKT393283:TKT393284 TUP393283:TUP393284 UEL393283:UEL393284 UOH393283:UOH393284 UYD393283:UYD393284 VHZ393283:VHZ393284 VRV393283:VRV393284 WBR393283:WBR393284 WLN393283:WLN393284 WVJ393283:WVJ393284 C458826:C458827 IX458819:IX458820 ST458819:ST458820 ACP458819:ACP458820 AML458819:AML458820 AWH458819:AWH458820 BGD458819:BGD458820 BPZ458819:BPZ458820 BZV458819:BZV458820 CJR458819:CJR458820 CTN458819:CTN458820 DDJ458819:DDJ458820 DNF458819:DNF458820 DXB458819:DXB458820 EGX458819:EGX458820 EQT458819:EQT458820 FAP458819:FAP458820 FKL458819:FKL458820 FUH458819:FUH458820 GED458819:GED458820 GNZ458819:GNZ458820 GXV458819:GXV458820 HHR458819:HHR458820 HRN458819:HRN458820 IBJ458819:IBJ458820 ILF458819:ILF458820 IVB458819:IVB458820 JEX458819:JEX458820 JOT458819:JOT458820 JYP458819:JYP458820 KIL458819:KIL458820 KSH458819:KSH458820 LCD458819:LCD458820 LLZ458819:LLZ458820 LVV458819:LVV458820 MFR458819:MFR458820 MPN458819:MPN458820 MZJ458819:MZJ458820 NJF458819:NJF458820 NTB458819:NTB458820 OCX458819:OCX458820 OMT458819:OMT458820 OWP458819:OWP458820 PGL458819:PGL458820 PQH458819:PQH458820 QAD458819:QAD458820 QJZ458819:QJZ458820 QTV458819:QTV458820 RDR458819:RDR458820 RNN458819:RNN458820 RXJ458819:RXJ458820 SHF458819:SHF458820 SRB458819:SRB458820 TAX458819:TAX458820 TKT458819:TKT458820 TUP458819:TUP458820 UEL458819:UEL458820 UOH458819:UOH458820 UYD458819:UYD458820 VHZ458819:VHZ458820 VRV458819:VRV458820 WBR458819:WBR458820 WLN458819:WLN458820 WVJ458819:WVJ458820 C524362:C524363 IX524355:IX524356 ST524355:ST524356 ACP524355:ACP524356 AML524355:AML524356 AWH524355:AWH524356 BGD524355:BGD524356 BPZ524355:BPZ524356 BZV524355:BZV524356 CJR524355:CJR524356 CTN524355:CTN524356 DDJ524355:DDJ524356 DNF524355:DNF524356 DXB524355:DXB524356 EGX524355:EGX524356 EQT524355:EQT524356 FAP524355:FAP524356 FKL524355:FKL524356 FUH524355:FUH524356 GED524355:GED524356 GNZ524355:GNZ524356 GXV524355:GXV524356 HHR524355:HHR524356 HRN524355:HRN524356 IBJ524355:IBJ524356 ILF524355:ILF524356 IVB524355:IVB524356 JEX524355:JEX524356 JOT524355:JOT524356 JYP524355:JYP524356 KIL524355:KIL524356 KSH524355:KSH524356 LCD524355:LCD524356 LLZ524355:LLZ524356 LVV524355:LVV524356 MFR524355:MFR524356 MPN524355:MPN524356 MZJ524355:MZJ524356 NJF524355:NJF524356 NTB524355:NTB524356 OCX524355:OCX524356 OMT524355:OMT524356 OWP524355:OWP524356 PGL524355:PGL524356 PQH524355:PQH524356 QAD524355:QAD524356 QJZ524355:QJZ524356 QTV524355:QTV524356 RDR524355:RDR524356 RNN524355:RNN524356 RXJ524355:RXJ524356 SHF524355:SHF524356 SRB524355:SRB524356 TAX524355:TAX524356 TKT524355:TKT524356 TUP524355:TUP524356 UEL524355:UEL524356 UOH524355:UOH524356 UYD524355:UYD524356 VHZ524355:VHZ524356 VRV524355:VRV524356 WBR524355:WBR524356 WLN524355:WLN524356 WVJ524355:WVJ524356 C589898:C589899 IX589891:IX589892 ST589891:ST589892 ACP589891:ACP589892 AML589891:AML589892 AWH589891:AWH589892 BGD589891:BGD589892 BPZ589891:BPZ589892 BZV589891:BZV589892 CJR589891:CJR589892 CTN589891:CTN589892 DDJ589891:DDJ589892 DNF589891:DNF589892 DXB589891:DXB589892 EGX589891:EGX589892 EQT589891:EQT589892 FAP589891:FAP589892 FKL589891:FKL589892 FUH589891:FUH589892 GED589891:GED589892 GNZ589891:GNZ589892 GXV589891:GXV589892 HHR589891:HHR589892 HRN589891:HRN589892 IBJ589891:IBJ589892 ILF589891:ILF589892 IVB589891:IVB589892 JEX589891:JEX589892 JOT589891:JOT589892 JYP589891:JYP589892 KIL589891:KIL589892 KSH589891:KSH589892 LCD589891:LCD589892 LLZ589891:LLZ589892 LVV589891:LVV589892 MFR589891:MFR589892 MPN589891:MPN589892 MZJ589891:MZJ589892 NJF589891:NJF589892 NTB589891:NTB589892 OCX589891:OCX589892 OMT589891:OMT589892 OWP589891:OWP589892 PGL589891:PGL589892 PQH589891:PQH589892 QAD589891:QAD589892 QJZ589891:QJZ589892 QTV589891:QTV589892 RDR589891:RDR589892 RNN589891:RNN589892 RXJ589891:RXJ589892 SHF589891:SHF589892 SRB589891:SRB589892 TAX589891:TAX589892 TKT589891:TKT589892 TUP589891:TUP589892 UEL589891:UEL589892 UOH589891:UOH589892 UYD589891:UYD589892 VHZ589891:VHZ589892 VRV589891:VRV589892 WBR589891:WBR589892 WLN589891:WLN589892 WVJ589891:WVJ589892 C655434:C655435 IX655427:IX655428 ST655427:ST655428 ACP655427:ACP655428 AML655427:AML655428 AWH655427:AWH655428 BGD655427:BGD655428 BPZ655427:BPZ655428 BZV655427:BZV655428 CJR655427:CJR655428 CTN655427:CTN655428 DDJ655427:DDJ655428 DNF655427:DNF655428 DXB655427:DXB655428 EGX655427:EGX655428 EQT655427:EQT655428 FAP655427:FAP655428 FKL655427:FKL655428 FUH655427:FUH655428 GED655427:GED655428 GNZ655427:GNZ655428 GXV655427:GXV655428 HHR655427:HHR655428 HRN655427:HRN655428 IBJ655427:IBJ655428 ILF655427:ILF655428 IVB655427:IVB655428 JEX655427:JEX655428 JOT655427:JOT655428 JYP655427:JYP655428 KIL655427:KIL655428 KSH655427:KSH655428 LCD655427:LCD655428 LLZ655427:LLZ655428 LVV655427:LVV655428 MFR655427:MFR655428 MPN655427:MPN655428 MZJ655427:MZJ655428 NJF655427:NJF655428 NTB655427:NTB655428 OCX655427:OCX655428 OMT655427:OMT655428 OWP655427:OWP655428 PGL655427:PGL655428 PQH655427:PQH655428 QAD655427:QAD655428 QJZ655427:QJZ655428 QTV655427:QTV655428 RDR655427:RDR655428 RNN655427:RNN655428 RXJ655427:RXJ655428 SHF655427:SHF655428 SRB655427:SRB655428 TAX655427:TAX655428 TKT655427:TKT655428 TUP655427:TUP655428 UEL655427:UEL655428 UOH655427:UOH655428 UYD655427:UYD655428 VHZ655427:VHZ655428 VRV655427:VRV655428 WBR655427:WBR655428 WLN655427:WLN655428 WVJ655427:WVJ655428 C720970:C720971 IX720963:IX720964 ST720963:ST720964 ACP720963:ACP720964 AML720963:AML720964 AWH720963:AWH720964 BGD720963:BGD720964 BPZ720963:BPZ720964 BZV720963:BZV720964 CJR720963:CJR720964 CTN720963:CTN720964 DDJ720963:DDJ720964 DNF720963:DNF720964 DXB720963:DXB720964 EGX720963:EGX720964 EQT720963:EQT720964 FAP720963:FAP720964 FKL720963:FKL720964 FUH720963:FUH720964 GED720963:GED720964 GNZ720963:GNZ720964 GXV720963:GXV720964 HHR720963:HHR720964 HRN720963:HRN720964 IBJ720963:IBJ720964 ILF720963:ILF720964 IVB720963:IVB720964 JEX720963:JEX720964 JOT720963:JOT720964 JYP720963:JYP720964 KIL720963:KIL720964 KSH720963:KSH720964 LCD720963:LCD720964 LLZ720963:LLZ720964 LVV720963:LVV720964 MFR720963:MFR720964 MPN720963:MPN720964 MZJ720963:MZJ720964 NJF720963:NJF720964 NTB720963:NTB720964 OCX720963:OCX720964 OMT720963:OMT720964 OWP720963:OWP720964 PGL720963:PGL720964 PQH720963:PQH720964 QAD720963:QAD720964 QJZ720963:QJZ720964 QTV720963:QTV720964 RDR720963:RDR720964 RNN720963:RNN720964 RXJ720963:RXJ720964 SHF720963:SHF720964 SRB720963:SRB720964 TAX720963:TAX720964 TKT720963:TKT720964 TUP720963:TUP720964 UEL720963:UEL720964 UOH720963:UOH720964 UYD720963:UYD720964 VHZ720963:VHZ720964 VRV720963:VRV720964 WBR720963:WBR720964 WLN720963:WLN720964 WVJ720963:WVJ720964 C786506:C786507 IX786499:IX786500 ST786499:ST786500 ACP786499:ACP786500 AML786499:AML786500 AWH786499:AWH786500 BGD786499:BGD786500 BPZ786499:BPZ786500 BZV786499:BZV786500 CJR786499:CJR786500 CTN786499:CTN786500 DDJ786499:DDJ786500 DNF786499:DNF786500 DXB786499:DXB786500 EGX786499:EGX786500 EQT786499:EQT786500 FAP786499:FAP786500 FKL786499:FKL786500 FUH786499:FUH786500 GED786499:GED786500 GNZ786499:GNZ786500 GXV786499:GXV786500 HHR786499:HHR786500 HRN786499:HRN786500 IBJ786499:IBJ786500 ILF786499:ILF786500 IVB786499:IVB786500 JEX786499:JEX786500 JOT786499:JOT786500 JYP786499:JYP786500 KIL786499:KIL786500 KSH786499:KSH786500 LCD786499:LCD786500 LLZ786499:LLZ786500 LVV786499:LVV786500 MFR786499:MFR786500 MPN786499:MPN786500 MZJ786499:MZJ786500 NJF786499:NJF786500 NTB786499:NTB786500 OCX786499:OCX786500 OMT786499:OMT786500 OWP786499:OWP786500 PGL786499:PGL786500 PQH786499:PQH786500 QAD786499:QAD786500 QJZ786499:QJZ786500 QTV786499:QTV786500 RDR786499:RDR786500 RNN786499:RNN786500 RXJ786499:RXJ786500 SHF786499:SHF786500 SRB786499:SRB786500 TAX786499:TAX786500 TKT786499:TKT786500 TUP786499:TUP786500 UEL786499:UEL786500 UOH786499:UOH786500 UYD786499:UYD786500 VHZ786499:VHZ786500 VRV786499:VRV786500 WBR786499:WBR786500 WLN786499:WLN786500 WVJ786499:WVJ786500 C852042:C852043 IX852035:IX852036 ST852035:ST852036 ACP852035:ACP852036 AML852035:AML852036 AWH852035:AWH852036 BGD852035:BGD852036 BPZ852035:BPZ852036 BZV852035:BZV852036 CJR852035:CJR852036 CTN852035:CTN852036 DDJ852035:DDJ852036 DNF852035:DNF852036 DXB852035:DXB852036 EGX852035:EGX852036 EQT852035:EQT852036 FAP852035:FAP852036 FKL852035:FKL852036 FUH852035:FUH852036 GED852035:GED852036 GNZ852035:GNZ852036 GXV852035:GXV852036 HHR852035:HHR852036 HRN852035:HRN852036 IBJ852035:IBJ852036 ILF852035:ILF852036 IVB852035:IVB852036 JEX852035:JEX852036 JOT852035:JOT852036 JYP852035:JYP852036 KIL852035:KIL852036 KSH852035:KSH852036 LCD852035:LCD852036 LLZ852035:LLZ852036 LVV852035:LVV852036 MFR852035:MFR852036 MPN852035:MPN852036 MZJ852035:MZJ852036 NJF852035:NJF852036 NTB852035:NTB852036 OCX852035:OCX852036 OMT852035:OMT852036 OWP852035:OWP852036 PGL852035:PGL852036 PQH852035:PQH852036 QAD852035:QAD852036 QJZ852035:QJZ852036 QTV852035:QTV852036 RDR852035:RDR852036 RNN852035:RNN852036 RXJ852035:RXJ852036 SHF852035:SHF852036 SRB852035:SRB852036 TAX852035:TAX852036 TKT852035:TKT852036 TUP852035:TUP852036 UEL852035:UEL852036 UOH852035:UOH852036 UYD852035:UYD852036 VHZ852035:VHZ852036 VRV852035:VRV852036 WBR852035:WBR852036 WLN852035:WLN852036 WVJ852035:WVJ852036 C917578:C917579 IX917571:IX917572 ST917571:ST917572 ACP917571:ACP917572 AML917571:AML917572 AWH917571:AWH917572 BGD917571:BGD917572 BPZ917571:BPZ917572 BZV917571:BZV917572 CJR917571:CJR917572 CTN917571:CTN917572 DDJ917571:DDJ917572 DNF917571:DNF917572 DXB917571:DXB917572 EGX917571:EGX917572 EQT917571:EQT917572 FAP917571:FAP917572 FKL917571:FKL917572 FUH917571:FUH917572 GED917571:GED917572 GNZ917571:GNZ917572 GXV917571:GXV917572 HHR917571:HHR917572 HRN917571:HRN917572 IBJ917571:IBJ917572 ILF917571:ILF917572 IVB917571:IVB917572 JEX917571:JEX917572 JOT917571:JOT917572 JYP917571:JYP917572 KIL917571:KIL917572 KSH917571:KSH917572 LCD917571:LCD917572 LLZ917571:LLZ917572 LVV917571:LVV917572 MFR917571:MFR917572 MPN917571:MPN917572 MZJ917571:MZJ917572 NJF917571:NJF917572 NTB917571:NTB917572 OCX917571:OCX917572 OMT917571:OMT917572 OWP917571:OWP917572 PGL917571:PGL917572 PQH917571:PQH917572 QAD917571:QAD917572 QJZ917571:QJZ917572 QTV917571:QTV917572 RDR917571:RDR917572 RNN917571:RNN917572 RXJ917571:RXJ917572 SHF917571:SHF917572 SRB917571:SRB917572 TAX917571:TAX917572 TKT917571:TKT917572 TUP917571:TUP917572 UEL917571:UEL917572 UOH917571:UOH917572 UYD917571:UYD917572 VHZ917571:VHZ917572 VRV917571:VRV917572 WBR917571:WBR917572 WLN917571:WLN917572 WVJ917571:WVJ917572 C983114:C983115 IX983107:IX983108 ST983107:ST983108 ACP983107:ACP983108 AML983107:AML983108 AWH983107:AWH983108 BGD983107:BGD983108 BPZ983107:BPZ983108 BZV983107:BZV983108 CJR983107:CJR983108 CTN983107:CTN983108 DDJ983107:DDJ983108 DNF983107:DNF983108 DXB983107:DXB983108 EGX983107:EGX983108 EQT983107:EQT983108 FAP983107:FAP983108 FKL983107:FKL983108 FUH983107:FUH983108 GED983107:GED983108 GNZ983107:GNZ983108 GXV983107:GXV983108 HHR983107:HHR983108 HRN983107:HRN983108 IBJ983107:IBJ983108 ILF983107:ILF983108 IVB983107:IVB983108 JEX983107:JEX983108 JOT983107:JOT983108 JYP983107:JYP983108 KIL983107:KIL983108 KSH983107:KSH983108 LCD983107:LCD983108 LLZ983107:LLZ983108 LVV983107:LVV983108 MFR983107:MFR983108 MPN983107:MPN983108 MZJ983107:MZJ983108 NJF983107:NJF983108 NTB983107:NTB983108 OCX983107:OCX983108 OMT983107:OMT983108 OWP983107:OWP983108 PGL983107:PGL983108 PQH983107:PQH983108 QAD983107:QAD983108 QJZ983107:QJZ983108 QTV983107:QTV983108 RDR983107:RDR983108 RNN983107:RNN983108 RXJ983107:RXJ983108 SHF983107:SHF983108 SRB983107:SRB983108 TAX983107:TAX983108 TKT983107:TKT983108 TUP983107:TUP983108 UEL983107:UEL983108 UOH983107:UOH983108 UYD983107:UYD983108 VHZ983107:VHZ983108 VRV983107:VRV983108 WBR983107:WBR983108 WLN983107:WLN983108 WVJ983107:WVJ983108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C65619 IX65612 ST65612 ACP65612 AML65612 AWH65612 BGD65612 BPZ65612 BZV65612 CJR65612 CTN65612 DDJ65612 DNF65612 DXB65612 EGX65612 EQT65612 FAP65612 FKL65612 FUH65612 GED65612 GNZ65612 GXV65612 HHR65612 HRN65612 IBJ65612 ILF65612 IVB65612 JEX65612 JOT65612 JYP65612 KIL65612 KSH65612 LCD65612 LLZ65612 LVV65612 MFR65612 MPN65612 MZJ65612 NJF65612 NTB65612 OCX65612 OMT65612 OWP65612 PGL65612 PQH65612 QAD65612 QJZ65612 QTV65612 RDR65612 RNN65612 RXJ65612 SHF65612 SRB65612 TAX65612 TKT65612 TUP65612 UEL65612 UOH65612 UYD65612 VHZ65612 VRV65612 WBR65612 WLN65612 WVJ65612 C131155 IX131148 ST131148 ACP131148 AML131148 AWH131148 BGD131148 BPZ131148 BZV131148 CJR131148 CTN131148 DDJ131148 DNF131148 DXB131148 EGX131148 EQT131148 FAP131148 FKL131148 FUH131148 GED131148 GNZ131148 GXV131148 HHR131148 HRN131148 IBJ131148 ILF131148 IVB131148 JEX131148 JOT131148 JYP131148 KIL131148 KSH131148 LCD131148 LLZ131148 LVV131148 MFR131148 MPN131148 MZJ131148 NJF131148 NTB131148 OCX131148 OMT131148 OWP131148 PGL131148 PQH131148 QAD131148 QJZ131148 QTV131148 RDR131148 RNN131148 RXJ131148 SHF131148 SRB131148 TAX131148 TKT131148 TUP131148 UEL131148 UOH131148 UYD131148 VHZ131148 VRV131148 WBR131148 WLN131148 WVJ131148 C196691 IX196684 ST196684 ACP196684 AML196684 AWH196684 BGD196684 BPZ196684 BZV196684 CJR196684 CTN196684 DDJ196684 DNF196684 DXB196684 EGX196684 EQT196684 FAP196684 FKL196684 FUH196684 GED196684 GNZ196684 GXV196684 HHR196684 HRN196684 IBJ196684 ILF196684 IVB196684 JEX196684 JOT196684 JYP196684 KIL196684 KSH196684 LCD196684 LLZ196684 LVV196684 MFR196684 MPN196684 MZJ196684 NJF196684 NTB196684 OCX196684 OMT196684 OWP196684 PGL196684 PQH196684 QAD196684 QJZ196684 QTV196684 RDR196684 RNN196684 RXJ196684 SHF196684 SRB196684 TAX196684 TKT196684 TUP196684 UEL196684 UOH196684 UYD196684 VHZ196684 VRV196684 WBR196684 WLN196684 WVJ196684 C262227 IX262220 ST262220 ACP262220 AML262220 AWH262220 BGD262220 BPZ262220 BZV262220 CJR262220 CTN262220 DDJ262220 DNF262220 DXB262220 EGX262220 EQT262220 FAP262220 FKL262220 FUH262220 GED262220 GNZ262220 GXV262220 HHR262220 HRN262220 IBJ262220 ILF262220 IVB262220 JEX262220 JOT262220 JYP262220 KIL262220 KSH262220 LCD262220 LLZ262220 LVV262220 MFR262220 MPN262220 MZJ262220 NJF262220 NTB262220 OCX262220 OMT262220 OWP262220 PGL262220 PQH262220 QAD262220 QJZ262220 QTV262220 RDR262220 RNN262220 RXJ262220 SHF262220 SRB262220 TAX262220 TKT262220 TUP262220 UEL262220 UOH262220 UYD262220 VHZ262220 VRV262220 WBR262220 WLN262220 WVJ262220 C327763 IX327756 ST327756 ACP327756 AML327756 AWH327756 BGD327756 BPZ327756 BZV327756 CJR327756 CTN327756 DDJ327756 DNF327756 DXB327756 EGX327756 EQT327756 FAP327756 FKL327756 FUH327756 GED327756 GNZ327756 GXV327756 HHR327756 HRN327756 IBJ327756 ILF327756 IVB327756 JEX327756 JOT327756 JYP327756 KIL327756 KSH327756 LCD327756 LLZ327756 LVV327756 MFR327756 MPN327756 MZJ327756 NJF327756 NTB327756 OCX327756 OMT327756 OWP327756 PGL327756 PQH327756 QAD327756 QJZ327756 QTV327756 RDR327756 RNN327756 RXJ327756 SHF327756 SRB327756 TAX327756 TKT327756 TUP327756 UEL327756 UOH327756 UYD327756 VHZ327756 VRV327756 WBR327756 WLN327756 WVJ327756 C393299 IX393292 ST393292 ACP393292 AML393292 AWH393292 BGD393292 BPZ393292 BZV393292 CJR393292 CTN393292 DDJ393292 DNF393292 DXB393292 EGX393292 EQT393292 FAP393292 FKL393292 FUH393292 GED393292 GNZ393292 GXV393292 HHR393292 HRN393292 IBJ393292 ILF393292 IVB393292 JEX393292 JOT393292 JYP393292 KIL393292 KSH393292 LCD393292 LLZ393292 LVV393292 MFR393292 MPN393292 MZJ393292 NJF393292 NTB393292 OCX393292 OMT393292 OWP393292 PGL393292 PQH393292 QAD393292 QJZ393292 QTV393292 RDR393292 RNN393292 RXJ393292 SHF393292 SRB393292 TAX393292 TKT393292 TUP393292 UEL393292 UOH393292 UYD393292 VHZ393292 VRV393292 WBR393292 WLN393292 WVJ393292 C458835 IX458828 ST458828 ACP458828 AML458828 AWH458828 BGD458828 BPZ458828 BZV458828 CJR458828 CTN458828 DDJ458828 DNF458828 DXB458828 EGX458828 EQT458828 FAP458828 FKL458828 FUH458828 GED458828 GNZ458828 GXV458828 HHR458828 HRN458828 IBJ458828 ILF458828 IVB458828 JEX458828 JOT458828 JYP458828 KIL458828 KSH458828 LCD458828 LLZ458828 LVV458828 MFR458828 MPN458828 MZJ458828 NJF458828 NTB458828 OCX458828 OMT458828 OWP458828 PGL458828 PQH458828 QAD458828 QJZ458828 QTV458828 RDR458828 RNN458828 RXJ458828 SHF458828 SRB458828 TAX458828 TKT458828 TUP458828 UEL458828 UOH458828 UYD458828 VHZ458828 VRV458828 WBR458828 WLN458828 WVJ458828 C524371 IX524364 ST524364 ACP524364 AML524364 AWH524364 BGD524364 BPZ524364 BZV524364 CJR524364 CTN524364 DDJ524364 DNF524364 DXB524364 EGX524364 EQT524364 FAP524364 FKL524364 FUH524364 GED524364 GNZ524364 GXV524364 HHR524364 HRN524364 IBJ524364 ILF524364 IVB524364 JEX524364 JOT524364 JYP524364 KIL524364 KSH524364 LCD524364 LLZ524364 LVV524364 MFR524364 MPN524364 MZJ524364 NJF524364 NTB524364 OCX524364 OMT524364 OWP524364 PGL524364 PQH524364 QAD524364 QJZ524364 QTV524364 RDR524364 RNN524364 RXJ524364 SHF524364 SRB524364 TAX524364 TKT524364 TUP524364 UEL524364 UOH524364 UYD524364 VHZ524364 VRV524364 WBR524364 WLN524364 WVJ524364 C589907 IX589900 ST589900 ACP589900 AML589900 AWH589900 BGD589900 BPZ589900 BZV589900 CJR589900 CTN589900 DDJ589900 DNF589900 DXB589900 EGX589900 EQT589900 FAP589900 FKL589900 FUH589900 GED589900 GNZ589900 GXV589900 HHR589900 HRN589900 IBJ589900 ILF589900 IVB589900 JEX589900 JOT589900 JYP589900 KIL589900 KSH589900 LCD589900 LLZ589900 LVV589900 MFR589900 MPN589900 MZJ589900 NJF589900 NTB589900 OCX589900 OMT589900 OWP589900 PGL589900 PQH589900 QAD589900 QJZ589900 QTV589900 RDR589900 RNN589900 RXJ589900 SHF589900 SRB589900 TAX589900 TKT589900 TUP589900 UEL589900 UOH589900 UYD589900 VHZ589900 VRV589900 WBR589900 WLN589900 WVJ589900 C655443 IX655436 ST655436 ACP655436 AML655436 AWH655436 BGD655436 BPZ655436 BZV655436 CJR655436 CTN655436 DDJ655436 DNF655436 DXB655436 EGX655436 EQT655436 FAP655436 FKL655436 FUH655436 GED655436 GNZ655436 GXV655436 HHR655436 HRN655436 IBJ655436 ILF655436 IVB655436 JEX655436 JOT655436 JYP655436 KIL655436 KSH655436 LCD655436 LLZ655436 LVV655436 MFR655436 MPN655436 MZJ655436 NJF655436 NTB655436 OCX655436 OMT655436 OWP655436 PGL655436 PQH655436 QAD655436 QJZ655436 QTV655436 RDR655436 RNN655436 RXJ655436 SHF655436 SRB655436 TAX655436 TKT655436 TUP655436 UEL655436 UOH655436 UYD655436 VHZ655436 VRV655436 WBR655436 WLN655436 WVJ655436 C720979 IX720972 ST720972 ACP720972 AML720972 AWH720972 BGD720972 BPZ720972 BZV720972 CJR720972 CTN720972 DDJ720972 DNF720972 DXB720972 EGX720972 EQT720972 FAP720972 FKL720972 FUH720972 GED720972 GNZ720972 GXV720972 HHR720972 HRN720972 IBJ720972 ILF720972 IVB720972 JEX720972 JOT720972 JYP720972 KIL720972 KSH720972 LCD720972 LLZ720972 LVV720972 MFR720972 MPN720972 MZJ720972 NJF720972 NTB720972 OCX720972 OMT720972 OWP720972 PGL720972 PQH720972 QAD720972 QJZ720972 QTV720972 RDR720972 RNN720972 RXJ720972 SHF720972 SRB720972 TAX720972 TKT720972 TUP720972 UEL720972 UOH720972 UYD720972 VHZ720972 VRV720972 WBR720972 WLN720972 WVJ720972 C786515 IX786508 ST786508 ACP786508 AML786508 AWH786508 BGD786508 BPZ786508 BZV786508 CJR786508 CTN786508 DDJ786508 DNF786508 DXB786508 EGX786508 EQT786508 FAP786508 FKL786508 FUH786508 GED786508 GNZ786508 GXV786508 HHR786508 HRN786508 IBJ786508 ILF786508 IVB786508 JEX786508 JOT786508 JYP786508 KIL786508 KSH786508 LCD786508 LLZ786508 LVV786508 MFR786508 MPN786508 MZJ786508 NJF786508 NTB786508 OCX786508 OMT786508 OWP786508 PGL786508 PQH786508 QAD786508 QJZ786508 QTV786508 RDR786508 RNN786508 RXJ786508 SHF786508 SRB786508 TAX786508 TKT786508 TUP786508 UEL786508 UOH786508 UYD786508 VHZ786508 VRV786508 WBR786508 WLN786508 WVJ786508 C852051 IX852044 ST852044 ACP852044 AML852044 AWH852044 BGD852044 BPZ852044 BZV852044 CJR852044 CTN852044 DDJ852044 DNF852044 DXB852044 EGX852044 EQT852044 FAP852044 FKL852044 FUH852044 GED852044 GNZ852044 GXV852044 HHR852044 HRN852044 IBJ852044 ILF852044 IVB852044 JEX852044 JOT852044 JYP852044 KIL852044 KSH852044 LCD852044 LLZ852044 LVV852044 MFR852044 MPN852044 MZJ852044 NJF852044 NTB852044 OCX852044 OMT852044 OWP852044 PGL852044 PQH852044 QAD852044 QJZ852044 QTV852044 RDR852044 RNN852044 RXJ852044 SHF852044 SRB852044 TAX852044 TKT852044 TUP852044 UEL852044 UOH852044 UYD852044 VHZ852044 VRV852044 WBR852044 WLN852044 WVJ852044 C917587 IX917580 ST917580 ACP917580 AML917580 AWH917580 BGD917580 BPZ917580 BZV917580 CJR917580 CTN917580 DDJ917580 DNF917580 DXB917580 EGX917580 EQT917580 FAP917580 FKL917580 FUH917580 GED917580 GNZ917580 GXV917580 HHR917580 HRN917580 IBJ917580 ILF917580 IVB917580 JEX917580 JOT917580 JYP917580 KIL917580 KSH917580 LCD917580 LLZ917580 LVV917580 MFR917580 MPN917580 MZJ917580 NJF917580 NTB917580 OCX917580 OMT917580 OWP917580 PGL917580 PQH917580 QAD917580 QJZ917580 QTV917580 RDR917580 RNN917580 RXJ917580 SHF917580 SRB917580 TAX917580 TKT917580 TUP917580 UEL917580 UOH917580 UYD917580 VHZ917580 VRV917580 WBR917580 WLN917580 WVJ917580 C983123 IX983116 ST983116 ACP983116 AML983116 AWH983116 BGD983116 BPZ983116 BZV983116 CJR983116 CTN983116 DDJ983116 DNF983116 DXB983116 EGX983116 EQT983116 FAP983116 FKL983116 FUH983116 GED983116 GNZ983116 GXV983116 HHR983116 HRN983116 IBJ983116 ILF983116 IVB983116 JEX983116 JOT983116 JYP983116 KIL983116 KSH983116 LCD983116 LLZ983116 LVV983116 MFR983116 MPN983116 MZJ983116 NJF983116 NTB983116 OCX983116 OMT983116 OWP983116 PGL983116 PQH983116 QAD983116 QJZ983116 QTV983116 RDR983116 RNN983116 RXJ983116 SHF983116 SRB983116 TAX983116 TKT983116 TUP983116 UEL983116 UOH983116 UYD983116 VHZ983116 VRV983116 WBR983116 WLN983116 WVJ983116 C86:C89 IX79:IX80 ST79:ST80 ACP79:ACP80 AML79:AML80 AWH79:AWH80 BGD79:BGD80 BPZ79:BPZ80 BZV79:BZV80 CJR79:CJR80 CTN79:CTN80 DDJ79:DDJ80 DNF79:DNF80 DXB79:DXB80 EGX79:EGX80 EQT79:EQT80 FAP79:FAP80 FKL79:FKL80 FUH79:FUH80 GED79:GED80 GNZ79:GNZ80 GXV79:GXV80 HHR79:HHR80 HRN79:HRN80 IBJ79:IBJ80 ILF79:ILF80 IVB79:IVB80 JEX79:JEX80 JOT79:JOT80 JYP79:JYP80 KIL79:KIL80 KSH79:KSH80 LCD79:LCD80 LLZ79:LLZ80 LVV79:LVV80 MFR79:MFR80 MPN79:MPN80 MZJ79:MZJ80 NJF79:NJF80 NTB79:NTB80 OCX79:OCX80 OMT79:OMT80 OWP79:OWP80 PGL79:PGL80 PQH79:PQH80 QAD79:QAD80 QJZ79:QJZ80 QTV79:QTV80 RDR79:RDR80 RNN79:RNN80 RXJ79:RXJ80 SHF79:SHF80 SRB79:SRB80 TAX79:TAX80 TKT79:TKT80 TUP79:TUP80 UEL79:UEL80 UOH79:UOH80 UYD79:UYD80 VHZ79:VHZ80 VRV79:VRV80 WBR79:WBR80 WLN79:WLN80 WVJ79:WVJ80 C65616:C65617 IX65609:IX65610 ST65609:ST65610 ACP65609:ACP65610 AML65609:AML65610 AWH65609:AWH65610 BGD65609:BGD65610 BPZ65609:BPZ65610 BZV65609:BZV65610 CJR65609:CJR65610 CTN65609:CTN65610 DDJ65609:DDJ65610 DNF65609:DNF65610 DXB65609:DXB65610 EGX65609:EGX65610 EQT65609:EQT65610 FAP65609:FAP65610 FKL65609:FKL65610 FUH65609:FUH65610 GED65609:GED65610 GNZ65609:GNZ65610 GXV65609:GXV65610 HHR65609:HHR65610 HRN65609:HRN65610 IBJ65609:IBJ65610 ILF65609:ILF65610 IVB65609:IVB65610 JEX65609:JEX65610 JOT65609:JOT65610 JYP65609:JYP65610 KIL65609:KIL65610 KSH65609:KSH65610 LCD65609:LCD65610 LLZ65609:LLZ65610 LVV65609:LVV65610 MFR65609:MFR65610 MPN65609:MPN65610 MZJ65609:MZJ65610 NJF65609:NJF65610 NTB65609:NTB65610 OCX65609:OCX65610 OMT65609:OMT65610 OWP65609:OWP65610 PGL65609:PGL65610 PQH65609:PQH65610 QAD65609:QAD65610 QJZ65609:QJZ65610 QTV65609:QTV65610 RDR65609:RDR65610 RNN65609:RNN65610 RXJ65609:RXJ65610 SHF65609:SHF65610 SRB65609:SRB65610 TAX65609:TAX65610 TKT65609:TKT65610 TUP65609:TUP65610 UEL65609:UEL65610 UOH65609:UOH65610 UYD65609:UYD65610 VHZ65609:VHZ65610 VRV65609:VRV65610 WBR65609:WBR65610 WLN65609:WLN65610 WVJ65609:WVJ65610 C131152:C131153 IX131145:IX131146 ST131145:ST131146 ACP131145:ACP131146 AML131145:AML131146 AWH131145:AWH131146 BGD131145:BGD131146 BPZ131145:BPZ131146 BZV131145:BZV131146 CJR131145:CJR131146 CTN131145:CTN131146 DDJ131145:DDJ131146 DNF131145:DNF131146 DXB131145:DXB131146 EGX131145:EGX131146 EQT131145:EQT131146 FAP131145:FAP131146 FKL131145:FKL131146 FUH131145:FUH131146 GED131145:GED131146 GNZ131145:GNZ131146 GXV131145:GXV131146 HHR131145:HHR131146 HRN131145:HRN131146 IBJ131145:IBJ131146 ILF131145:ILF131146 IVB131145:IVB131146 JEX131145:JEX131146 JOT131145:JOT131146 JYP131145:JYP131146 KIL131145:KIL131146 KSH131145:KSH131146 LCD131145:LCD131146 LLZ131145:LLZ131146 LVV131145:LVV131146 MFR131145:MFR131146 MPN131145:MPN131146 MZJ131145:MZJ131146 NJF131145:NJF131146 NTB131145:NTB131146 OCX131145:OCX131146 OMT131145:OMT131146 OWP131145:OWP131146 PGL131145:PGL131146 PQH131145:PQH131146 QAD131145:QAD131146 QJZ131145:QJZ131146 QTV131145:QTV131146 RDR131145:RDR131146 RNN131145:RNN131146 RXJ131145:RXJ131146 SHF131145:SHF131146 SRB131145:SRB131146 TAX131145:TAX131146 TKT131145:TKT131146 TUP131145:TUP131146 UEL131145:UEL131146 UOH131145:UOH131146 UYD131145:UYD131146 VHZ131145:VHZ131146 VRV131145:VRV131146 WBR131145:WBR131146 WLN131145:WLN131146 WVJ131145:WVJ131146 C196688:C196689 IX196681:IX196682 ST196681:ST196682 ACP196681:ACP196682 AML196681:AML196682 AWH196681:AWH196682 BGD196681:BGD196682 BPZ196681:BPZ196682 BZV196681:BZV196682 CJR196681:CJR196682 CTN196681:CTN196682 DDJ196681:DDJ196682 DNF196681:DNF196682 DXB196681:DXB196682 EGX196681:EGX196682 EQT196681:EQT196682 FAP196681:FAP196682 FKL196681:FKL196682 FUH196681:FUH196682 GED196681:GED196682 GNZ196681:GNZ196682 GXV196681:GXV196682 HHR196681:HHR196682 HRN196681:HRN196682 IBJ196681:IBJ196682 ILF196681:ILF196682 IVB196681:IVB196682 JEX196681:JEX196682 JOT196681:JOT196682 JYP196681:JYP196682 KIL196681:KIL196682 KSH196681:KSH196682 LCD196681:LCD196682 LLZ196681:LLZ196682 LVV196681:LVV196682 MFR196681:MFR196682 MPN196681:MPN196682 MZJ196681:MZJ196682 NJF196681:NJF196682 NTB196681:NTB196682 OCX196681:OCX196682 OMT196681:OMT196682 OWP196681:OWP196682 PGL196681:PGL196682 PQH196681:PQH196682 QAD196681:QAD196682 QJZ196681:QJZ196682 QTV196681:QTV196682 RDR196681:RDR196682 RNN196681:RNN196682 RXJ196681:RXJ196682 SHF196681:SHF196682 SRB196681:SRB196682 TAX196681:TAX196682 TKT196681:TKT196682 TUP196681:TUP196682 UEL196681:UEL196682 UOH196681:UOH196682 UYD196681:UYD196682 VHZ196681:VHZ196682 VRV196681:VRV196682 WBR196681:WBR196682 WLN196681:WLN196682 WVJ196681:WVJ196682 C262224:C262225 IX262217:IX262218 ST262217:ST262218 ACP262217:ACP262218 AML262217:AML262218 AWH262217:AWH262218 BGD262217:BGD262218 BPZ262217:BPZ262218 BZV262217:BZV262218 CJR262217:CJR262218 CTN262217:CTN262218 DDJ262217:DDJ262218 DNF262217:DNF262218 DXB262217:DXB262218 EGX262217:EGX262218 EQT262217:EQT262218 FAP262217:FAP262218 FKL262217:FKL262218 FUH262217:FUH262218 GED262217:GED262218 GNZ262217:GNZ262218 GXV262217:GXV262218 HHR262217:HHR262218 HRN262217:HRN262218 IBJ262217:IBJ262218 ILF262217:ILF262218 IVB262217:IVB262218 JEX262217:JEX262218 JOT262217:JOT262218 JYP262217:JYP262218 KIL262217:KIL262218 KSH262217:KSH262218 LCD262217:LCD262218 LLZ262217:LLZ262218 LVV262217:LVV262218 MFR262217:MFR262218 MPN262217:MPN262218 MZJ262217:MZJ262218 NJF262217:NJF262218 NTB262217:NTB262218 OCX262217:OCX262218 OMT262217:OMT262218 OWP262217:OWP262218 PGL262217:PGL262218 PQH262217:PQH262218 QAD262217:QAD262218 QJZ262217:QJZ262218 QTV262217:QTV262218 RDR262217:RDR262218 RNN262217:RNN262218 RXJ262217:RXJ262218 SHF262217:SHF262218 SRB262217:SRB262218 TAX262217:TAX262218 TKT262217:TKT262218 TUP262217:TUP262218 UEL262217:UEL262218 UOH262217:UOH262218 UYD262217:UYD262218 VHZ262217:VHZ262218 VRV262217:VRV262218 WBR262217:WBR262218 WLN262217:WLN262218 WVJ262217:WVJ262218 C327760:C327761 IX327753:IX327754 ST327753:ST327754 ACP327753:ACP327754 AML327753:AML327754 AWH327753:AWH327754 BGD327753:BGD327754 BPZ327753:BPZ327754 BZV327753:BZV327754 CJR327753:CJR327754 CTN327753:CTN327754 DDJ327753:DDJ327754 DNF327753:DNF327754 DXB327753:DXB327754 EGX327753:EGX327754 EQT327753:EQT327754 FAP327753:FAP327754 FKL327753:FKL327754 FUH327753:FUH327754 GED327753:GED327754 GNZ327753:GNZ327754 GXV327753:GXV327754 HHR327753:HHR327754 HRN327753:HRN327754 IBJ327753:IBJ327754 ILF327753:ILF327754 IVB327753:IVB327754 JEX327753:JEX327754 JOT327753:JOT327754 JYP327753:JYP327754 KIL327753:KIL327754 KSH327753:KSH327754 LCD327753:LCD327754 LLZ327753:LLZ327754 LVV327753:LVV327754 MFR327753:MFR327754 MPN327753:MPN327754 MZJ327753:MZJ327754 NJF327753:NJF327754 NTB327753:NTB327754 OCX327753:OCX327754 OMT327753:OMT327754 OWP327753:OWP327754 PGL327753:PGL327754 PQH327753:PQH327754 QAD327753:QAD327754 QJZ327753:QJZ327754 QTV327753:QTV327754 RDR327753:RDR327754 RNN327753:RNN327754 RXJ327753:RXJ327754 SHF327753:SHF327754 SRB327753:SRB327754 TAX327753:TAX327754 TKT327753:TKT327754 TUP327753:TUP327754 UEL327753:UEL327754 UOH327753:UOH327754 UYD327753:UYD327754 VHZ327753:VHZ327754 VRV327753:VRV327754 WBR327753:WBR327754 WLN327753:WLN327754 WVJ327753:WVJ327754 C393296:C393297 IX393289:IX393290 ST393289:ST393290 ACP393289:ACP393290 AML393289:AML393290 AWH393289:AWH393290 BGD393289:BGD393290 BPZ393289:BPZ393290 BZV393289:BZV393290 CJR393289:CJR393290 CTN393289:CTN393290 DDJ393289:DDJ393290 DNF393289:DNF393290 DXB393289:DXB393290 EGX393289:EGX393290 EQT393289:EQT393290 FAP393289:FAP393290 FKL393289:FKL393290 FUH393289:FUH393290 GED393289:GED393290 GNZ393289:GNZ393290 GXV393289:GXV393290 HHR393289:HHR393290 HRN393289:HRN393290 IBJ393289:IBJ393290 ILF393289:ILF393290 IVB393289:IVB393290 JEX393289:JEX393290 JOT393289:JOT393290 JYP393289:JYP393290 KIL393289:KIL393290 KSH393289:KSH393290 LCD393289:LCD393290 LLZ393289:LLZ393290 LVV393289:LVV393290 MFR393289:MFR393290 MPN393289:MPN393290 MZJ393289:MZJ393290 NJF393289:NJF393290 NTB393289:NTB393290 OCX393289:OCX393290 OMT393289:OMT393290 OWP393289:OWP393290 PGL393289:PGL393290 PQH393289:PQH393290 QAD393289:QAD393290 QJZ393289:QJZ393290 QTV393289:QTV393290 RDR393289:RDR393290 RNN393289:RNN393290 RXJ393289:RXJ393290 SHF393289:SHF393290 SRB393289:SRB393290 TAX393289:TAX393290 TKT393289:TKT393290 TUP393289:TUP393290 UEL393289:UEL393290 UOH393289:UOH393290 UYD393289:UYD393290 VHZ393289:VHZ393290 VRV393289:VRV393290 WBR393289:WBR393290 WLN393289:WLN393290 WVJ393289:WVJ393290 C458832:C458833 IX458825:IX458826 ST458825:ST458826 ACP458825:ACP458826 AML458825:AML458826 AWH458825:AWH458826 BGD458825:BGD458826 BPZ458825:BPZ458826 BZV458825:BZV458826 CJR458825:CJR458826 CTN458825:CTN458826 DDJ458825:DDJ458826 DNF458825:DNF458826 DXB458825:DXB458826 EGX458825:EGX458826 EQT458825:EQT458826 FAP458825:FAP458826 FKL458825:FKL458826 FUH458825:FUH458826 GED458825:GED458826 GNZ458825:GNZ458826 GXV458825:GXV458826 HHR458825:HHR458826 HRN458825:HRN458826 IBJ458825:IBJ458826 ILF458825:ILF458826 IVB458825:IVB458826 JEX458825:JEX458826 JOT458825:JOT458826 JYP458825:JYP458826 KIL458825:KIL458826 KSH458825:KSH458826 LCD458825:LCD458826 LLZ458825:LLZ458826 LVV458825:LVV458826 MFR458825:MFR458826 MPN458825:MPN458826 MZJ458825:MZJ458826 NJF458825:NJF458826 NTB458825:NTB458826 OCX458825:OCX458826 OMT458825:OMT458826 OWP458825:OWP458826 PGL458825:PGL458826 PQH458825:PQH458826 QAD458825:QAD458826 QJZ458825:QJZ458826 QTV458825:QTV458826 RDR458825:RDR458826 RNN458825:RNN458826 RXJ458825:RXJ458826 SHF458825:SHF458826 SRB458825:SRB458826 TAX458825:TAX458826 TKT458825:TKT458826 TUP458825:TUP458826 UEL458825:UEL458826 UOH458825:UOH458826 UYD458825:UYD458826 VHZ458825:VHZ458826 VRV458825:VRV458826 WBR458825:WBR458826 WLN458825:WLN458826 WVJ458825:WVJ458826 C524368:C524369 IX524361:IX524362 ST524361:ST524362 ACP524361:ACP524362 AML524361:AML524362 AWH524361:AWH524362 BGD524361:BGD524362 BPZ524361:BPZ524362 BZV524361:BZV524362 CJR524361:CJR524362 CTN524361:CTN524362 DDJ524361:DDJ524362 DNF524361:DNF524362 DXB524361:DXB524362 EGX524361:EGX524362 EQT524361:EQT524362 FAP524361:FAP524362 FKL524361:FKL524362 FUH524361:FUH524362 GED524361:GED524362 GNZ524361:GNZ524362 GXV524361:GXV524362 HHR524361:HHR524362 HRN524361:HRN524362 IBJ524361:IBJ524362 ILF524361:ILF524362 IVB524361:IVB524362 JEX524361:JEX524362 JOT524361:JOT524362 JYP524361:JYP524362 KIL524361:KIL524362 KSH524361:KSH524362 LCD524361:LCD524362 LLZ524361:LLZ524362 LVV524361:LVV524362 MFR524361:MFR524362 MPN524361:MPN524362 MZJ524361:MZJ524362 NJF524361:NJF524362 NTB524361:NTB524362 OCX524361:OCX524362 OMT524361:OMT524362 OWP524361:OWP524362 PGL524361:PGL524362 PQH524361:PQH524362 QAD524361:QAD524362 QJZ524361:QJZ524362 QTV524361:QTV524362 RDR524361:RDR524362 RNN524361:RNN524362 RXJ524361:RXJ524362 SHF524361:SHF524362 SRB524361:SRB524362 TAX524361:TAX524362 TKT524361:TKT524362 TUP524361:TUP524362 UEL524361:UEL524362 UOH524361:UOH524362 UYD524361:UYD524362 VHZ524361:VHZ524362 VRV524361:VRV524362 WBR524361:WBR524362 WLN524361:WLN524362 WVJ524361:WVJ524362 C589904:C589905 IX589897:IX589898 ST589897:ST589898 ACP589897:ACP589898 AML589897:AML589898 AWH589897:AWH589898 BGD589897:BGD589898 BPZ589897:BPZ589898 BZV589897:BZV589898 CJR589897:CJR589898 CTN589897:CTN589898 DDJ589897:DDJ589898 DNF589897:DNF589898 DXB589897:DXB589898 EGX589897:EGX589898 EQT589897:EQT589898 FAP589897:FAP589898 FKL589897:FKL589898 FUH589897:FUH589898 GED589897:GED589898 GNZ589897:GNZ589898 GXV589897:GXV589898 HHR589897:HHR589898 HRN589897:HRN589898 IBJ589897:IBJ589898 ILF589897:ILF589898 IVB589897:IVB589898 JEX589897:JEX589898 JOT589897:JOT589898 JYP589897:JYP589898 KIL589897:KIL589898 KSH589897:KSH589898 LCD589897:LCD589898 LLZ589897:LLZ589898 LVV589897:LVV589898 MFR589897:MFR589898 MPN589897:MPN589898 MZJ589897:MZJ589898 NJF589897:NJF589898 NTB589897:NTB589898 OCX589897:OCX589898 OMT589897:OMT589898 OWP589897:OWP589898 PGL589897:PGL589898 PQH589897:PQH589898 QAD589897:QAD589898 QJZ589897:QJZ589898 QTV589897:QTV589898 RDR589897:RDR589898 RNN589897:RNN589898 RXJ589897:RXJ589898 SHF589897:SHF589898 SRB589897:SRB589898 TAX589897:TAX589898 TKT589897:TKT589898 TUP589897:TUP589898 UEL589897:UEL589898 UOH589897:UOH589898 UYD589897:UYD589898 VHZ589897:VHZ589898 VRV589897:VRV589898 WBR589897:WBR589898 WLN589897:WLN589898 WVJ589897:WVJ589898 C655440:C655441 IX655433:IX655434 ST655433:ST655434 ACP655433:ACP655434 AML655433:AML655434 AWH655433:AWH655434 BGD655433:BGD655434 BPZ655433:BPZ655434 BZV655433:BZV655434 CJR655433:CJR655434 CTN655433:CTN655434 DDJ655433:DDJ655434 DNF655433:DNF655434 DXB655433:DXB655434 EGX655433:EGX655434 EQT655433:EQT655434 FAP655433:FAP655434 FKL655433:FKL655434 FUH655433:FUH655434 GED655433:GED655434 GNZ655433:GNZ655434 GXV655433:GXV655434 HHR655433:HHR655434 HRN655433:HRN655434 IBJ655433:IBJ655434 ILF655433:ILF655434 IVB655433:IVB655434 JEX655433:JEX655434 JOT655433:JOT655434 JYP655433:JYP655434 KIL655433:KIL655434 KSH655433:KSH655434 LCD655433:LCD655434 LLZ655433:LLZ655434 LVV655433:LVV655434 MFR655433:MFR655434 MPN655433:MPN655434 MZJ655433:MZJ655434 NJF655433:NJF655434 NTB655433:NTB655434 OCX655433:OCX655434 OMT655433:OMT655434 OWP655433:OWP655434 PGL655433:PGL655434 PQH655433:PQH655434 QAD655433:QAD655434 QJZ655433:QJZ655434 QTV655433:QTV655434 RDR655433:RDR655434 RNN655433:RNN655434 RXJ655433:RXJ655434 SHF655433:SHF655434 SRB655433:SRB655434 TAX655433:TAX655434 TKT655433:TKT655434 TUP655433:TUP655434 UEL655433:UEL655434 UOH655433:UOH655434 UYD655433:UYD655434 VHZ655433:VHZ655434 VRV655433:VRV655434 WBR655433:WBR655434 WLN655433:WLN655434 WVJ655433:WVJ655434 C720976:C720977 IX720969:IX720970 ST720969:ST720970 ACP720969:ACP720970 AML720969:AML720970 AWH720969:AWH720970 BGD720969:BGD720970 BPZ720969:BPZ720970 BZV720969:BZV720970 CJR720969:CJR720970 CTN720969:CTN720970 DDJ720969:DDJ720970 DNF720969:DNF720970 DXB720969:DXB720970 EGX720969:EGX720970 EQT720969:EQT720970 FAP720969:FAP720970 FKL720969:FKL720970 FUH720969:FUH720970 GED720969:GED720970 GNZ720969:GNZ720970 GXV720969:GXV720970 HHR720969:HHR720970 HRN720969:HRN720970 IBJ720969:IBJ720970 ILF720969:ILF720970 IVB720969:IVB720970 JEX720969:JEX720970 JOT720969:JOT720970 JYP720969:JYP720970 KIL720969:KIL720970 KSH720969:KSH720970 LCD720969:LCD720970 LLZ720969:LLZ720970 LVV720969:LVV720970 MFR720969:MFR720970 MPN720969:MPN720970 MZJ720969:MZJ720970 NJF720969:NJF720970 NTB720969:NTB720970 OCX720969:OCX720970 OMT720969:OMT720970 OWP720969:OWP720970 PGL720969:PGL720970 PQH720969:PQH720970 QAD720969:QAD720970 QJZ720969:QJZ720970 QTV720969:QTV720970 RDR720969:RDR720970 RNN720969:RNN720970 RXJ720969:RXJ720970 SHF720969:SHF720970 SRB720969:SRB720970 TAX720969:TAX720970 TKT720969:TKT720970 TUP720969:TUP720970 UEL720969:UEL720970 UOH720969:UOH720970 UYD720969:UYD720970 VHZ720969:VHZ720970 VRV720969:VRV720970 WBR720969:WBR720970 WLN720969:WLN720970 WVJ720969:WVJ720970 C786512:C786513 IX786505:IX786506 ST786505:ST786506 ACP786505:ACP786506 AML786505:AML786506 AWH786505:AWH786506 BGD786505:BGD786506 BPZ786505:BPZ786506 BZV786505:BZV786506 CJR786505:CJR786506 CTN786505:CTN786506 DDJ786505:DDJ786506 DNF786505:DNF786506 DXB786505:DXB786506 EGX786505:EGX786506 EQT786505:EQT786506 FAP786505:FAP786506 FKL786505:FKL786506 FUH786505:FUH786506 GED786505:GED786506 GNZ786505:GNZ786506 GXV786505:GXV786506 HHR786505:HHR786506 HRN786505:HRN786506 IBJ786505:IBJ786506 ILF786505:ILF786506 IVB786505:IVB786506 JEX786505:JEX786506 JOT786505:JOT786506 JYP786505:JYP786506 KIL786505:KIL786506 KSH786505:KSH786506 LCD786505:LCD786506 LLZ786505:LLZ786506 LVV786505:LVV786506 MFR786505:MFR786506 MPN786505:MPN786506 MZJ786505:MZJ786506 NJF786505:NJF786506 NTB786505:NTB786506 OCX786505:OCX786506 OMT786505:OMT786506 OWP786505:OWP786506 PGL786505:PGL786506 PQH786505:PQH786506 QAD786505:QAD786506 QJZ786505:QJZ786506 QTV786505:QTV786506 RDR786505:RDR786506 RNN786505:RNN786506 RXJ786505:RXJ786506 SHF786505:SHF786506 SRB786505:SRB786506 TAX786505:TAX786506 TKT786505:TKT786506 TUP786505:TUP786506 UEL786505:UEL786506 UOH786505:UOH786506 UYD786505:UYD786506 VHZ786505:VHZ786506 VRV786505:VRV786506 WBR786505:WBR786506 WLN786505:WLN786506 WVJ786505:WVJ786506 C852048:C852049 IX852041:IX852042 ST852041:ST852042 ACP852041:ACP852042 AML852041:AML852042 AWH852041:AWH852042 BGD852041:BGD852042 BPZ852041:BPZ852042 BZV852041:BZV852042 CJR852041:CJR852042 CTN852041:CTN852042 DDJ852041:DDJ852042 DNF852041:DNF852042 DXB852041:DXB852042 EGX852041:EGX852042 EQT852041:EQT852042 FAP852041:FAP852042 FKL852041:FKL852042 FUH852041:FUH852042 GED852041:GED852042 GNZ852041:GNZ852042 GXV852041:GXV852042 HHR852041:HHR852042 HRN852041:HRN852042 IBJ852041:IBJ852042 ILF852041:ILF852042 IVB852041:IVB852042 JEX852041:JEX852042 JOT852041:JOT852042 JYP852041:JYP852042 KIL852041:KIL852042 KSH852041:KSH852042 LCD852041:LCD852042 LLZ852041:LLZ852042 LVV852041:LVV852042 MFR852041:MFR852042 MPN852041:MPN852042 MZJ852041:MZJ852042 NJF852041:NJF852042 NTB852041:NTB852042 OCX852041:OCX852042 OMT852041:OMT852042 OWP852041:OWP852042 PGL852041:PGL852042 PQH852041:PQH852042 QAD852041:QAD852042 QJZ852041:QJZ852042 QTV852041:QTV852042 RDR852041:RDR852042 RNN852041:RNN852042 RXJ852041:RXJ852042 SHF852041:SHF852042 SRB852041:SRB852042 TAX852041:TAX852042 TKT852041:TKT852042 TUP852041:TUP852042 UEL852041:UEL852042 UOH852041:UOH852042 UYD852041:UYD852042 VHZ852041:VHZ852042 VRV852041:VRV852042 WBR852041:WBR852042 WLN852041:WLN852042 WVJ852041:WVJ852042 C917584:C917585 IX917577:IX917578 ST917577:ST917578 ACP917577:ACP917578 AML917577:AML917578 AWH917577:AWH917578 BGD917577:BGD917578 BPZ917577:BPZ917578 BZV917577:BZV917578 CJR917577:CJR917578 CTN917577:CTN917578 DDJ917577:DDJ917578 DNF917577:DNF917578 DXB917577:DXB917578 EGX917577:EGX917578 EQT917577:EQT917578 FAP917577:FAP917578 FKL917577:FKL917578 FUH917577:FUH917578 GED917577:GED917578 GNZ917577:GNZ917578 GXV917577:GXV917578 HHR917577:HHR917578 HRN917577:HRN917578 IBJ917577:IBJ917578 ILF917577:ILF917578 IVB917577:IVB917578 JEX917577:JEX917578 JOT917577:JOT917578 JYP917577:JYP917578 KIL917577:KIL917578 KSH917577:KSH917578 LCD917577:LCD917578 LLZ917577:LLZ917578 LVV917577:LVV917578 MFR917577:MFR917578 MPN917577:MPN917578 MZJ917577:MZJ917578 NJF917577:NJF917578 NTB917577:NTB917578 OCX917577:OCX917578 OMT917577:OMT917578 OWP917577:OWP917578 PGL917577:PGL917578 PQH917577:PQH917578 QAD917577:QAD917578 QJZ917577:QJZ917578 QTV917577:QTV917578 RDR917577:RDR917578 RNN917577:RNN917578 RXJ917577:RXJ917578 SHF917577:SHF917578 SRB917577:SRB917578 TAX917577:TAX917578 TKT917577:TKT917578 TUP917577:TUP917578 UEL917577:UEL917578 UOH917577:UOH917578 UYD917577:UYD917578 VHZ917577:VHZ917578 VRV917577:VRV917578 WBR917577:WBR917578 WLN917577:WLN917578 WVJ917577:WVJ917578 C983120:C983121 IX983113:IX983114 ST983113:ST983114 ACP983113:ACP983114 AML983113:AML983114 AWH983113:AWH983114 BGD983113:BGD983114 BPZ983113:BPZ983114 BZV983113:BZV983114 CJR983113:CJR983114 CTN983113:CTN983114 DDJ983113:DDJ983114 DNF983113:DNF983114 DXB983113:DXB983114 EGX983113:EGX983114 EQT983113:EQT983114 FAP983113:FAP983114 FKL983113:FKL983114 FUH983113:FUH983114 GED983113:GED983114 GNZ983113:GNZ983114 GXV983113:GXV983114 HHR983113:HHR983114 HRN983113:HRN983114 IBJ983113:IBJ983114 ILF983113:ILF983114 IVB983113:IVB983114 JEX983113:JEX983114 JOT983113:JOT983114 JYP983113:JYP983114 KIL983113:KIL983114 KSH983113:KSH983114 LCD983113:LCD983114 LLZ983113:LLZ983114 LVV983113:LVV983114 MFR983113:MFR983114 MPN983113:MPN983114 MZJ983113:MZJ983114 NJF983113:NJF983114 NTB983113:NTB983114 OCX983113:OCX983114 OMT983113:OMT983114 OWP983113:OWP983114 PGL983113:PGL983114 PQH983113:PQH983114 QAD983113:QAD983114 QJZ983113:QJZ983114 QTV983113:QTV983114 RDR983113:RDR983114 RNN983113:RNN983114 RXJ983113:RXJ983114 SHF983113:SHF983114 SRB983113:SRB983114 TAX983113:TAX983114 TKT983113:TKT983114 TUP983113:TUP983114 UEL983113:UEL983114 UOH983113:UOH983114 UYD983113:UYD983114 VHZ983113:VHZ983114 VRV983113:VRV983114 WBR983113:WBR983114 WLN983113:WLN983114 WVJ983113:WVJ983114 C9:C27 C30:C53 C70:C77 C56:C62 C65</xm:sqref>
        </x14:dataValidation>
        <x14:dataValidation type="whole" allowBlank="1" showInputMessage="1" showErrorMessage="1" errorTitle="ERRORE NEL DATO IMMESSO" error="INSERIRE SOLO NUMERI INTERI">
          <x14:formula1>
            <xm:f>-999999999999</xm:f>
          </x14:formula1>
          <x14:formula2>
            <xm:f>999999999999</xm:f>
          </x14:formula2>
          <xm:sqref>C28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C65563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C131099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C196635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C262171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C327707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C393243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C458779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C524315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C589851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C655387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C720923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C786459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C851995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C917531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C983067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C54 IX51 ST51 ACP51 AML51 AWH51 BGD51 BPZ51 BZV51 CJR51 CTN51 DDJ51 DNF51 DXB51 EGX51 EQT51 FAP51 FKL51 FUH51 GED51 GNZ51 GXV51 HHR51 HRN51 IBJ51 ILF51 IVB51 JEX51 JOT51 JYP51 KIL51 KSH51 LCD51 LLZ51 LVV51 MFR51 MPN51 MZJ51 NJF51 NTB51 OCX51 OMT51 OWP51 PGL51 PQH51 QAD51 QJZ51 QTV51 RDR51 RNN51 RXJ51 SHF51 SRB51 TAX51 TKT51 TUP51 UEL51 UOH51 UYD51 VHZ51 VRV51 WBR51 WLN51 WVJ51 C65588 IX65581 ST65581 ACP65581 AML65581 AWH65581 BGD65581 BPZ65581 BZV65581 CJR65581 CTN65581 DDJ65581 DNF65581 DXB65581 EGX65581 EQT65581 FAP65581 FKL65581 FUH65581 GED65581 GNZ65581 GXV65581 HHR65581 HRN65581 IBJ65581 ILF65581 IVB65581 JEX65581 JOT65581 JYP65581 KIL65581 KSH65581 LCD65581 LLZ65581 LVV65581 MFR65581 MPN65581 MZJ65581 NJF65581 NTB65581 OCX65581 OMT65581 OWP65581 PGL65581 PQH65581 QAD65581 QJZ65581 QTV65581 RDR65581 RNN65581 RXJ65581 SHF65581 SRB65581 TAX65581 TKT65581 TUP65581 UEL65581 UOH65581 UYD65581 VHZ65581 VRV65581 WBR65581 WLN65581 WVJ65581 C131124 IX131117 ST131117 ACP131117 AML131117 AWH131117 BGD131117 BPZ131117 BZV131117 CJR131117 CTN131117 DDJ131117 DNF131117 DXB131117 EGX131117 EQT131117 FAP131117 FKL131117 FUH131117 GED131117 GNZ131117 GXV131117 HHR131117 HRN131117 IBJ131117 ILF131117 IVB131117 JEX131117 JOT131117 JYP131117 KIL131117 KSH131117 LCD131117 LLZ131117 LVV131117 MFR131117 MPN131117 MZJ131117 NJF131117 NTB131117 OCX131117 OMT131117 OWP131117 PGL131117 PQH131117 QAD131117 QJZ131117 QTV131117 RDR131117 RNN131117 RXJ131117 SHF131117 SRB131117 TAX131117 TKT131117 TUP131117 UEL131117 UOH131117 UYD131117 VHZ131117 VRV131117 WBR131117 WLN131117 WVJ131117 C196660 IX196653 ST196653 ACP196653 AML196653 AWH196653 BGD196653 BPZ196653 BZV196653 CJR196653 CTN196653 DDJ196653 DNF196653 DXB196653 EGX196653 EQT196653 FAP196653 FKL196653 FUH196653 GED196653 GNZ196653 GXV196653 HHR196653 HRN196653 IBJ196653 ILF196653 IVB196653 JEX196653 JOT196653 JYP196653 KIL196653 KSH196653 LCD196653 LLZ196653 LVV196653 MFR196653 MPN196653 MZJ196653 NJF196653 NTB196653 OCX196653 OMT196653 OWP196653 PGL196653 PQH196653 QAD196653 QJZ196653 QTV196653 RDR196653 RNN196653 RXJ196653 SHF196653 SRB196653 TAX196653 TKT196653 TUP196653 UEL196653 UOH196653 UYD196653 VHZ196653 VRV196653 WBR196653 WLN196653 WVJ196653 C262196 IX262189 ST262189 ACP262189 AML262189 AWH262189 BGD262189 BPZ262189 BZV262189 CJR262189 CTN262189 DDJ262189 DNF262189 DXB262189 EGX262189 EQT262189 FAP262189 FKL262189 FUH262189 GED262189 GNZ262189 GXV262189 HHR262189 HRN262189 IBJ262189 ILF262189 IVB262189 JEX262189 JOT262189 JYP262189 KIL262189 KSH262189 LCD262189 LLZ262189 LVV262189 MFR262189 MPN262189 MZJ262189 NJF262189 NTB262189 OCX262189 OMT262189 OWP262189 PGL262189 PQH262189 QAD262189 QJZ262189 QTV262189 RDR262189 RNN262189 RXJ262189 SHF262189 SRB262189 TAX262189 TKT262189 TUP262189 UEL262189 UOH262189 UYD262189 VHZ262189 VRV262189 WBR262189 WLN262189 WVJ262189 C327732 IX327725 ST327725 ACP327725 AML327725 AWH327725 BGD327725 BPZ327725 BZV327725 CJR327725 CTN327725 DDJ327725 DNF327725 DXB327725 EGX327725 EQT327725 FAP327725 FKL327725 FUH327725 GED327725 GNZ327725 GXV327725 HHR327725 HRN327725 IBJ327725 ILF327725 IVB327725 JEX327725 JOT327725 JYP327725 KIL327725 KSH327725 LCD327725 LLZ327725 LVV327725 MFR327725 MPN327725 MZJ327725 NJF327725 NTB327725 OCX327725 OMT327725 OWP327725 PGL327725 PQH327725 QAD327725 QJZ327725 QTV327725 RDR327725 RNN327725 RXJ327725 SHF327725 SRB327725 TAX327725 TKT327725 TUP327725 UEL327725 UOH327725 UYD327725 VHZ327725 VRV327725 WBR327725 WLN327725 WVJ327725 C393268 IX393261 ST393261 ACP393261 AML393261 AWH393261 BGD393261 BPZ393261 BZV393261 CJR393261 CTN393261 DDJ393261 DNF393261 DXB393261 EGX393261 EQT393261 FAP393261 FKL393261 FUH393261 GED393261 GNZ393261 GXV393261 HHR393261 HRN393261 IBJ393261 ILF393261 IVB393261 JEX393261 JOT393261 JYP393261 KIL393261 KSH393261 LCD393261 LLZ393261 LVV393261 MFR393261 MPN393261 MZJ393261 NJF393261 NTB393261 OCX393261 OMT393261 OWP393261 PGL393261 PQH393261 QAD393261 QJZ393261 QTV393261 RDR393261 RNN393261 RXJ393261 SHF393261 SRB393261 TAX393261 TKT393261 TUP393261 UEL393261 UOH393261 UYD393261 VHZ393261 VRV393261 WBR393261 WLN393261 WVJ393261 C458804 IX458797 ST458797 ACP458797 AML458797 AWH458797 BGD458797 BPZ458797 BZV458797 CJR458797 CTN458797 DDJ458797 DNF458797 DXB458797 EGX458797 EQT458797 FAP458797 FKL458797 FUH458797 GED458797 GNZ458797 GXV458797 HHR458797 HRN458797 IBJ458797 ILF458797 IVB458797 JEX458797 JOT458797 JYP458797 KIL458797 KSH458797 LCD458797 LLZ458797 LVV458797 MFR458797 MPN458797 MZJ458797 NJF458797 NTB458797 OCX458797 OMT458797 OWP458797 PGL458797 PQH458797 QAD458797 QJZ458797 QTV458797 RDR458797 RNN458797 RXJ458797 SHF458797 SRB458797 TAX458797 TKT458797 TUP458797 UEL458797 UOH458797 UYD458797 VHZ458797 VRV458797 WBR458797 WLN458797 WVJ458797 C524340 IX524333 ST524333 ACP524333 AML524333 AWH524333 BGD524333 BPZ524333 BZV524333 CJR524333 CTN524333 DDJ524333 DNF524333 DXB524333 EGX524333 EQT524333 FAP524333 FKL524333 FUH524333 GED524333 GNZ524333 GXV524333 HHR524333 HRN524333 IBJ524333 ILF524333 IVB524333 JEX524333 JOT524333 JYP524333 KIL524333 KSH524333 LCD524333 LLZ524333 LVV524333 MFR524333 MPN524333 MZJ524333 NJF524333 NTB524333 OCX524333 OMT524333 OWP524333 PGL524333 PQH524333 QAD524333 QJZ524333 QTV524333 RDR524333 RNN524333 RXJ524333 SHF524333 SRB524333 TAX524333 TKT524333 TUP524333 UEL524333 UOH524333 UYD524333 VHZ524333 VRV524333 WBR524333 WLN524333 WVJ524333 C589876 IX589869 ST589869 ACP589869 AML589869 AWH589869 BGD589869 BPZ589869 BZV589869 CJR589869 CTN589869 DDJ589869 DNF589869 DXB589869 EGX589869 EQT589869 FAP589869 FKL589869 FUH589869 GED589869 GNZ589869 GXV589869 HHR589869 HRN589869 IBJ589869 ILF589869 IVB589869 JEX589869 JOT589869 JYP589869 KIL589869 KSH589869 LCD589869 LLZ589869 LVV589869 MFR589869 MPN589869 MZJ589869 NJF589869 NTB589869 OCX589869 OMT589869 OWP589869 PGL589869 PQH589869 QAD589869 QJZ589869 QTV589869 RDR589869 RNN589869 RXJ589869 SHF589869 SRB589869 TAX589869 TKT589869 TUP589869 UEL589869 UOH589869 UYD589869 VHZ589869 VRV589869 WBR589869 WLN589869 WVJ589869 C655412 IX655405 ST655405 ACP655405 AML655405 AWH655405 BGD655405 BPZ655405 BZV655405 CJR655405 CTN655405 DDJ655405 DNF655405 DXB655405 EGX655405 EQT655405 FAP655405 FKL655405 FUH655405 GED655405 GNZ655405 GXV655405 HHR655405 HRN655405 IBJ655405 ILF655405 IVB655405 JEX655405 JOT655405 JYP655405 KIL655405 KSH655405 LCD655405 LLZ655405 LVV655405 MFR655405 MPN655405 MZJ655405 NJF655405 NTB655405 OCX655405 OMT655405 OWP655405 PGL655405 PQH655405 QAD655405 QJZ655405 QTV655405 RDR655405 RNN655405 RXJ655405 SHF655405 SRB655405 TAX655405 TKT655405 TUP655405 UEL655405 UOH655405 UYD655405 VHZ655405 VRV655405 WBR655405 WLN655405 WVJ655405 C720948 IX720941 ST720941 ACP720941 AML720941 AWH720941 BGD720941 BPZ720941 BZV720941 CJR720941 CTN720941 DDJ720941 DNF720941 DXB720941 EGX720941 EQT720941 FAP720941 FKL720941 FUH720941 GED720941 GNZ720941 GXV720941 HHR720941 HRN720941 IBJ720941 ILF720941 IVB720941 JEX720941 JOT720941 JYP720941 KIL720941 KSH720941 LCD720941 LLZ720941 LVV720941 MFR720941 MPN720941 MZJ720941 NJF720941 NTB720941 OCX720941 OMT720941 OWP720941 PGL720941 PQH720941 QAD720941 QJZ720941 QTV720941 RDR720941 RNN720941 RXJ720941 SHF720941 SRB720941 TAX720941 TKT720941 TUP720941 UEL720941 UOH720941 UYD720941 VHZ720941 VRV720941 WBR720941 WLN720941 WVJ720941 C786484 IX786477 ST786477 ACP786477 AML786477 AWH786477 BGD786477 BPZ786477 BZV786477 CJR786477 CTN786477 DDJ786477 DNF786477 DXB786477 EGX786477 EQT786477 FAP786477 FKL786477 FUH786477 GED786477 GNZ786477 GXV786477 HHR786477 HRN786477 IBJ786477 ILF786477 IVB786477 JEX786477 JOT786477 JYP786477 KIL786477 KSH786477 LCD786477 LLZ786477 LVV786477 MFR786477 MPN786477 MZJ786477 NJF786477 NTB786477 OCX786477 OMT786477 OWP786477 PGL786477 PQH786477 QAD786477 QJZ786477 QTV786477 RDR786477 RNN786477 RXJ786477 SHF786477 SRB786477 TAX786477 TKT786477 TUP786477 UEL786477 UOH786477 UYD786477 VHZ786477 VRV786477 WBR786477 WLN786477 WVJ786477 C852020 IX852013 ST852013 ACP852013 AML852013 AWH852013 BGD852013 BPZ852013 BZV852013 CJR852013 CTN852013 DDJ852013 DNF852013 DXB852013 EGX852013 EQT852013 FAP852013 FKL852013 FUH852013 GED852013 GNZ852013 GXV852013 HHR852013 HRN852013 IBJ852013 ILF852013 IVB852013 JEX852013 JOT852013 JYP852013 KIL852013 KSH852013 LCD852013 LLZ852013 LVV852013 MFR852013 MPN852013 MZJ852013 NJF852013 NTB852013 OCX852013 OMT852013 OWP852013 PGL852013 PQH852013 QAD852013 QJZ852013 QTV852013 RDR852013 RNN852013 RXJ852013 SHF852013 SRB852013 TAX852013 TKT852013 TUP852013 UEL852013 UOH852013 UYD852013 VHZ852013 VRV852013 WBR852013 WLN852013 WVJ852013 C917556 IX917549 ST917549 ACP917549 AML917549 AWH917549 BGD917549 BPZ917549 BZV917549 CJR917549 CTN917549 DDJ917549 DNF917549 DXB917549 EGX917549 EQT917549 FAP917549 FKL917549 FUH917549 GED917549 GNZ917549 GXV917549 HHR917549 HRN917549 IBJ917549 ILF917549 IVB917549 JEX917549 JOT917549 JYP917549 KIL917549 KSH917549 LCD917549 LLZ917549 LVV917549 MFR917549 MPN917549 MZJ917549 NJF917549 NTB917549 OCX917549 OMT917549 OWP917549 PGL917549 PQH917549 QAD917549 QJZ917549 QTV917549 RDR917549 RNN917549 RXJ917549 SHF917549 SRB917549 TAX917549 TKT917549 TUP917549 UEL917549 UOH917549 UYD917549 VHZ917549 VRV917549 WBR917549 WLN917549 WVJ917549 C983092 IX983085 ST983085 ACP983085 AML983085 AWH983085 BGD983085 BPZ983085 BZV983085 CJR983085 CTN983085 DDJ983085 DNF983085 DXB983085 EGX983085 EQT983085 FAP983085 FKL983085 FUH983085 GED983085 GNZ983085 GXV983085 HHR983085 HRN983085 IBJ983085 ILF983085 IVB983085 JEX983085 JOT983085 JYP983085 KIL983085 KSH983085 LCD983085 LLZ983085 LVV983085 MFR983085 MPN983085 MZJ983085 NJF983085 NTB983085 OCX983085 OMT983085 OWP983085 PGL983085 PQH983085 QAD983085 QJZ983085 QTV983085 RDR983085 RNN983085 RXJ983085 SHF983085 SRB983085 TAX983085 TKT983085 TUP983085 UEL983085 UOH983085 UYD983085 VHZ983085 VRV983085 WBR983085 WLN983085 WVJ983085 C66:C67 IX61:IX62 ST61:ST62 ACP61:ACP62 AML61:AML62 AWH61:AWH62 BGD61:BGD62 BPZ61:BPZ62 BZV61:BZV62 CJR61:CJR62 CTN61:CTN62 DDJ61:DDJ62 DNF61:DNF62 DXB61:DXB62 EGX61:EGX62 EQT61:EQT62 FAP61:FAP62 FKL61:FKL62 FUH61:FUH62 GED61:GED62 GNZ61:GNZ62 GXV61:GXV62 HHR61:HHR62 HRN61:HRN62 IBJ61:IBJ62 ILF61:ILF62 IVB61:IVB62 JEX61:JEX62 JOT61:JOT62 JYP61:JYP62 KIL61:KIL62 KSH61:KSH62 LCD61:LCD62 LLZ61:LLZ62 LVV61:LVV62 MFR61:MFR62 MPN61:MPN62 MZJ61:MZJ62 NJF61:NJF62 NTB61:NTB62 OCX61:OCX62 OMT61:OMT62 OWP61:OWP62 PGL61:PGL62 PQH61:PQH62 QAD61:QAD62 QJZ61:QJZ62 QTV61:QTV62 RDR61:RDR62 RNN61:RNN62 RXJ61:RXJ62 SHF61:SHF62 SRB61:SRB62 TAX61:TAX62 TKT61:TKT62 TUP61:TUP62 UEL61:UEL62 UOH61:UOH62 UYD61:UYD62 VHZ61:VHZ62 VRV61:VRV62 WBR61:WBR62 WLN61:WLN62 WVJ61:WVJ62 C65598:C65599 IX65591:IX65592 ST65591:ST65592 ACP65591:ACP65592 AML65591:AML65592 AWH65591:AWH65592 BGD65591:BGD65592 BPZ65591:BPZ65592 BZV65591:BZV65592 CJR65591:CJR65592 CTN65591:CTN65592 DDJ65591:DDJ65592 DNF65591:DNF65592 DXB65591:DXB65592 EGX65591:EGX65592 EQT65591:EQT65592 FAP65591:FAP65592 FKL65591:FKL65592 FUH65591:FUH65592 GED65591:GED65592 GNZ65591:GNZ65592 GXV65591:GXV65592 HHR65591:HHR65592 HRN65591:HRN65592 IBJ65591:IBJ65592 ILF65591:ILF65592 IVB65591:IVB65592 JEX65591:JEX65592 JOT65591:JOT65592 JYP65591:JYP65592 KIL65591:KIL65592 KSH65591:KSH65592 LCD65591:LCD65592 LLZ65591:LLZ65592 LVV65591:LVV65592 MFR65591:MFR65592 MPN65591:MPN65592 MZJ65591:MZJ65592 NJF65591:NJF65592 NTB65591:NTB65592 OCX65591:OCX65592 OMT65591:OMT65592 OWP65591:OWP65592 PGL65591:PGL65592 PQH65591:PQH65592 QAD65591:QAD65592 QJZ65591:QJZ65592 QTV65591:QTV65592 RDR65591:RDR65592 RNN65591:RNN65592 RXJ65591:RXJ65592 SHF65591:SHF65592 SRB65591:SRB65592 TAX65591:TAX65592 TKT65591:TKT65592 TUP65591:TUP65592 UEL65591:UEL65592 UOH65591:UOH65592 UYD65591:UYD65592 VHZ65591:VHZ65592 VRV65591:VRV65592 WBR65591:WBR65592 WLN65591:WLN65592 WVJ65591:WVJ65592 C131134:C131135 IX131127:IX131128 ST131127:ST131128 ACP131127:ACP131128 AML131127:AML131128 AWH131127:AWH131128 BGD131127:BGD131128 BPZ131127:BPZ131128 BZV131127:BZV131128 CJR131127:CJR131128 CTN131127:CTN131128 DDJ131127:DDJ131128 DNF131127:DNF131128 DXB131127:DXB131128 EGX131127:EGX131128 EQT131127:EQT131128 FAP131127:FAP131128 FKL131127:FKL131128 FUH131127:FUH131128 GED131127:GED131128 GNZ131127:GNZ131128 GXV131127:GXV131128 HHR131127:HHR131128 HRN131127:HRN131128 IBJ131127:IBJ131128 ILF131127:ILF131128 IVB131127:IVB131128 JEX131127:JEX131128 JOT131127:JOT131128 JYP131127:JYP131128 KIL131127:KIL131128 KSH131127:KSH131128 LCD131127:LCD131128 LLZ131127:LLZ131128 LVV131127:LVV131128 MFR131127:MFR131128 MPN131127:MPN131128 MZJ131127:MZJ131128 NJF131127:NJF131128 NTB131127:NTB131128 OCX131127:OCX131128 OMT131127:OMT131128 OWP131127:OWP131128 PGL131127:PGL131128 PQH131127:PQH131128 QAD131127:QAD131128 QJZ131127:QJZ131128 QTV131127:QTV131128 RDR131127:RDR131128 RNN131127:RNN131128 RXJ131127:RXJ131128 SHF131127:SHF131128 SRB131127:SRB131128 TAX131127:TAX131128 TKT131127:TKT131128 TUP131127:TUP131128 UEL131127:UEL131128 UOH131127:UOH131128 UYD131127:UYD131128 VHZ131127:VHZ131128 VRV131127:VRV131128 WBR131127:WBR131128 WLN131127:WLN131128 WVJ131127:WVJ131128 C196670:C196671 IX196663:IX196664 ST196663:ST196664 ACP196663:ACP196664 AML196663:AML196664 AWH196663:AWH196664 BGD196663:BGD196664 BPZ196663:BPZ196664 BZV196663:BZV196664 CJR196663:CJR196664 CTN196663:CTN196664 DDJ196663:DDJ196664 DNF196663:DNF196664 DXB196663:DXB196664 EGX196663:EGX196664 EQT196663:EQT196664 FAP196663:FAP196664 FKL196663:FKL196664 FUH196663:FUH196664 GED196663:GED196664 GNZ196663:GNZ196664 GXV196663:GXV196664 HHR196663:HHR196664 HRN196663:HRN196664 IBJ196663:IBJ196664 ILF196663:ILF196664 IVB196663:IVB196664 JEX196663:JEX196664 JOT196663:JOT196664 JYP196663:JYP196664 KIL196663:KIL196664 KSH196663:KSH196664 LCD196663:LCD196664 LLZ196663:LLZ196664 LVV196663:LVV196664 MFR196663:MFR196664 MPN196663:MPN196664 MZJ196663:MZJ196664 NJF196663:NJF196664 NTB196663:NTB196664 OCX196663:OCX196664 OMT196663:OMT196664 OWP196663:OWP196664 PGL196663:PGL196664 PQH196663:PQH196664 QAD196663:QAD196664 QJZ196663:QJZ196664 QTV196663:QTV196664 RDR196663:RDR196664 RNN196663:RNN196664 RXJ196663:RXJ196664 SHF196663:SHF196664 SRB196663:SRB196664 TAX196663:TAX196664 TKT196663:TKT196664 TUP196663:TUP196664 UEL196663:UEL196664 UOH196663:UOH196664 UYD196663:UYD196664 VHZ196663:VHZ196664 VRV196663:VRV196664 WBR196663:WBR196664 WLN196663:WLN196664 WVJ196663:WVJ196664 C262206:C262207 IX262199:IX262200 ST262199:ST262200 ACP262199:ACP262200 AML262199:AML262200 AWH262199:AWH262200 BGD262199:BGD262200 BPZ262199:BPZ262200 BZV262199:BZV262200 CJR262199:CJR262200 CTN262199:CTN262200 DDJ262199:DDJ262200 DNF262199:DNF262200 DXB262199:DXB262200 EGX262199:EGX262200 EQT262199:EQT262200 FAP262199:FAP262200 FKL262199:FKL262200 FUH262199:FUH262200 GED262199:GED262200 GNZ262199:GNZ262200 GXV262199:GXV262200 HHR262199:HHR262200 HRN262199:HRN262200 IBJ262199:IBJ262200 ILF262199:ILF262200 IVB262199:IVB262200 JEX262199:JEX262200 JOT262199:JOT262200 JYP262199:JYP262200 KIL262199:KIL262200 KSH262199:KSH262200 LCD262199:LCD262200 LLZ262199:LLZ262200 LVV262199:LVV262200 MFR262199:MFR262200 MPN262199:MPN262200 MZJ262199:MZJ262200 NJF262199:NJF262200 NTB262199:NTB262200 OCX262199:OCX262200 OMT262199:OMT262200 OWP262199:OWP262200 PGL262199:PGL262200 PQH262199:PQH262200 QAD262199:QAD262200 QJZ262199:QJZ262200 QTV262199:QTV262200 RDR262199:RDR262200 RNN262199:RNN262200 RXJ262199:RXJ262200 SHF262199:SHF262200 SRB262199:SRB262200 TAX262199:TAX262200 TKT262199:TKT262200 TUP262199:TUP262200 UEL262199:UEL262200 UOH262199:UOH262200 UYD262199:UYD262200 VHZ262199:VHZ262200 VRV262199:VRV262200 WBR262199:WBR262200 WLN262199:WLN262200 WVJ262199:WVJ262200 C327742:C327743 IX327735:IX327736 ST327735:ST327736 ACP327735:ACP327736 AML327735:AML327736 AWH327735:AWH327736 BGD327735:BGD327736 BPZ327735:BPZ327736 BZV327735:BZV327736 CJR327735:CJR327736 CTN327735:CTN327736 DDJ327735:DDJ327736 DNF327735:DNF327736 DXB327735:DXB327736 EGX327735:EGX327736 EQT327735:EQT327736 FAP327735:FAP327736 FKL327735:FKL327736 FUH327735:FUH327736 GED327735:GED327736 GNZ327735:GNZ327736 GXV327735:GXV327736 HHR327735:HHR327736 HRN327735:HRN327736 IBJ327735:IBJ327736 ILF327735:ILF327736 IVB327735:IVB327736 JEX327735:JEX327736 JOT327735:JOT327736 JYP327735:JYP327736 KIL327735:KIL327736 KSH327735:KSH327736 LCD327735:LCD327736 LLZ327735:LLZ327736 LVV327735:LVV327736 MFR327735:MFR327736 MPN327735:MPN327736 MZJ327735:MZJ327736 NJF327735:NJF327736 NTB327735:NTB327736 OCX327735:OCX327736 OMT327735:OMT327736 OWP327735:OWP327736 PGL327735:PGL327736 PQH327735:PQH327736 QAD327735:QAD327736 QJZ327735:QJZ327736 QTV327735:QTV327736 RDR327735:RDR327736 RNN327735:RNN327736 RXJ327735:RXJ327736 SHF327735:SHF327736 SRB327735:SRB327736 TAX327735:TAX327736 TKT327735:TKT327736 TUP327735:TUP327736 UEL327735:UEL327736 UOH327735:UOH327736 UYD327735:UYD327736 VHZ327735:VHZ327736 VRV327735:VRV327736 WBR327735:WBR327736 WLN327735:WLN327736 WVJ327735:WVJ327736 C393278:C393279 IX393271:IX393272 ST393271:ST393272 ACP393271:ACP393272 AML393271:AML393272 AWH393271:AWH393272 BGD393271:BGD393272 BPZ393271:BPZ393272 BZV393271:BZV393272 CJR393271:CJR393272 CTN393271:CTN393272 DDJ393271:DDJ393272 DNF393271:DNF393272 DXB393271:DXB393272 EGX393271:EGX393272 EQT393271:EQT393272 FAP393271:FAP393272 FKL393271:FKL393272 FUH393271:FUH393272 GED393271:GED393272 GNZ393271:GNZ393272 GXV393271:GXV393272 HHR393271:HHR393272 HRN393271:HRN393272 IBJ393271:IBJ393272 ILF393271:ILF393272 IVB393271:IVB393272 JEX393271:JEX393272 JOT393271:JOT393272 JYP393271:JYP393272 KIL393271:KIL393272 KSH393271:KSH393272 LCD393271:LCD393272 LLZ393271:LLZ393272 LVV393271:LVV393272 MFR393271:MFR393272 MPN393271:MPN393272 MZJ393271:MZJ393272 NJF393271:NJF393272 NTB393271:NTB393272 OCX393271:OCX393272 OMT393271:OMT393272 OWP393271:OWP393272 PGL393271:PGL393272 PQH393271:PQH393272 QAD393271:QAD393272 QJZ393271:QJZ393272 QTV393271:QTV393272 RDR393271:RDR393272 RNN393271:RNN393272 RXJ393271:RXJ393272 SHF393271:SHF393272 SRB393271:SRB393272 TAX393271:TAX393272 TKT393271:TKT393272 TUP393271:TUP393272 UEL393271:UEL393272 UOH393271:UOH393272 UYD393271:UYD393272 VHZ393271:VHZ393272 VRV393271:VRV393272 WBR393271:WBR393272 WLN393271:WLN393272 WVJ393271:WVJ393272 C458814:C458815 IX458807:IX458808 ST458807:ST458808 ACP458807:ACP458808 AML458807:AML458808 AWH458807:AWH458808 BGD458807:BGD458808 BPZ458807:BPZ458808 BZV458807:BZV458808 CJR458807:CJR458808 CTN458807:CTN458808 DDJ458807:DDJ458808 DNF458807:DNF458808 DXB458807:DXB458808 EGX458807:EGX458808 EQT458807:EQT458808 FAP458807:FAP458808 FKL458807:FKL458808 FUH458807:FUH458808 GED458807:GED458808 GNZ458807:GNZ458808 GXV458807:GXV458808 HHR458807:HHR458808 HRN458807:HRN458808 IBJ458807:IBJ458808 ILF458807:ILF458808 IVB458807:IVB458808 JEX458807:JEX458808 JOT458807:JOT458808 JYP458807:JYP458808 KIL458807:KIL458808 KSH458807:KSH458808 LCD458807:LCD458808 LLZ458807:LLZ458808 LVV458807:LVV458808 MFR458807:MFR458808 MPN458807:MPN458808 MZJ458807:MZJ458808 NJF458807:NJF458808 NTB458807:NTB458808 OCX458807:OCX458808 OMT458807:OMT458808 OWP458807:OWP458808 PGL458807:PGL458808 PQH458807:PQH458808 QAD458807:QAD458808 QJZ458807:QJZ458808 QTV458807:QTV458808 RDR458807:RDR458808 RNN458807:RNN458808 RXJ458807:RXJ458808 SHF458807:SHF458808 SRB458807:SRB458808 TAX458807:TAX458808 TKT458807:TKT458808 TUP458807:TUP458808 UEL458807:UEL458808 UOH458807:UOH458808 UYD458807:UYD458808 VHZ458807:VHZ458808 VRV458807:VRV458808 WBR458807:WBR458808 WLN458807:WLN458808 WVJ458807:WVJ458808 C524350:C524351 IX524343:IX524344 ST524343:ST524344 ACP524343:ACP524344 AML524343:AML524344 AWH524343:AWH524344 BGD524343:BGD524344 BPZ524343:BPZ524344 BZV524343:BZV524344 CJR524343:CJR524344 CTN524343:CTN524344 DDJ524343:DDJ524344 DNF524343:DNF524344 DXB524343:DXB524344 EGX524343:EGX524344 EQT524343:EQT524344 FAP524343:FAP524344 FKL524343:FKL524344 FUH524343:FUH524344 GED524343:GED524344 GNZ524343:GNZ524344 GXV524343:GXV524344 HHR524343:HHR524344 HRN524343:HRN524344 IBJ524343:IBJ524344 ILF524343:ILF524344 IVB524343:IVB524344 JEX524343:JEX524344 JOT524343:JOT524344 JYP524343:JYP524344 KIL524343:KIL524344 KSH524343:KSH524344 LCD524343:LCD524344 LLZ524343:LLZ524344 LVV524343:LVV524344 MFR524343:MFR524344 MPN524343:MPN524344 MZJ524343:MZJ524344 NJF524343:NJF524344 NTB524343:NTB524344 OCX524343:OCX524344 OMT524343:OMT524344 OWP524343:OWP524344 PGL524343:PGL524344 PQH524343:PQH524344 QAD524343:QAD524344 QJZ524343:QJZ524344 QTV524343:QTV524344 RDR524343:RDR524344 RNN524343:RNN524344 RXJ524343:RXJ524344 SHF524343:SHF524344 SRB524343:SRB524344 TAX524343:TAX524344 TKT524343:TKT524344 TUP524343:TUP524344 UEL524343:UEL524344 UOH524343:UOH524344 UYD524343:UYD524344 VHZ524343:VHZ524344 VRV524343:VRV524344 WBR524343:WBR524344 WLN524343:WLN524344 WVJ524343:WVJ524344 C589886:C589887 IX589879:IX589880 ST589879:ST589880 ACP589879:ACP589880 AML589879:AML589880 AWH589879:AWH589880 BGD589879:BGD589880 BPZ589879:BPZ589880 BZV589879:BZV589880 CJR589879:CJR589880 CTN589879:CTN589880 DDJ589879:DDJ589880 DNF589879:DNF589880 DXB589879:DXB589880 EGX589879:EGX589880 EQT589879:EQT589880 FAP589879:FAP589880 FKL589879:FKL589880 FUH589879:FUH589880 GED589879:GED589880 GNZ589879:GNZ589880 GXV589879:GXV589880 HHR589879:HHR589880 HRN589879:HRN589880 IBJ589879:IBJ589880 ILF589879:ILF589880 IVB589879:IVB589880 JEX589879:JEX589880 JOT589879:JOT589880 JYP589879:JYP589880 KIL589879:KIL589880 KSH589879:KSH589880 LCD589879:LCD589880 LLZ589879:LLZ589880 LVV589879:LVV589880 MFR589879:MFR589880 MPN589879:MPN589880 MZJ589879:MZJ589880 NJF589879:NJF589880 NTB589879:NTB589880 OCX589879:OCX589880 OMT589879:OMT589880 OWP589879:OWP589880 PGL589879:PGL589880 PQH589879:PQH589880 QAD589879:QAD589880 QJZ589879:QJZ589880 QTV589879:QTV589880 RDR589879:RDR589880 RNN589879:RNN589880 RXJ589879:RXJ589880 SHF589879:SHF589880 SRB589879:SRB589880 TAX589879:TAX589880 TKT589879:TKT589880 TUP589879:TUP589880 UEL589879:UEL589880 UOH589879:UOH589880 UYD589879:UYD589880 VHZ589879:VHZ589880 VRV589879:VRV589880 WBR589879:WBR589880 WLN589879:WLN589880 WVJ589879:WVJ589880 C655422:C655423 IX655415:IX655416 ST655415:ST655416 ACP655415:ACP655416 AML655415:AML655416 AWH655415:AWH655416 BGD655415:BGD655416 BPZ655415:BPZ655416 BZV655415:BZV655416 CJR655415:CJR655416 CTN655415:CTN655416 DDJ655415:DDJ655416 DNF655415:DNF655416 DXB655415:DXB655416 EGX655415:EGX655416 EQT655415:EQT655416 FAP655415:FAP655416 FKL655415:FKL655416 FUH655415:FUH655416 GED655415:GED655416 GNZ655415:GNZ655416 GXV655415:GXV655416 HHR655415:HHR655416 HRN655415:HRN655416 IBJ655415:IBJ655416 ILF655415:ILF655416 IVB655415:IVB655416 JEX655415:JEX655416 JOT655415:JOT655416 JYP655415:JYP655416 KIL655415:KIL655416 KSH655415:KSH655416 LCD655415:LCD655416 LLZ655415:LLZ655416 LVV655415:LVV655416 MFR655415:MFR655416 MPN655415:MPN655416 MZJ655415:MZJ655416 NJF655415:NJF655416 NTB655415:NTB655416 OCX655415:OCX655416 OMT655415:OMT655416 OWP655415:OWP655416 PGL655415:PGL655416 PQH655415:PQH655416 QAD655415:QAD655416 QJZ655415:QJZ655416 QTV655415:QTV655416 RDR655415:RDR655416 RNN655415:RNN655416 RXJ655415:RXJ655416 SHF655415:SHF655416 SRB655415:SRB655416 TAX655415:TAX655416 TKT655415:TKT655416 TUP655415:TUP655416 UEL655415:UEL655416 UOH655415:UOH655416 UYD655415:UYD655416 VHZ655415:VHZ655416 VRV655415:VRV655416 WBR655415:WBR655416 WLN655415:WLN655416 WVJ655415:WVJ655416 C720958:C720959 IX720951:IX720952 ST720951:ST720952 ACP720951:ACP720952 AML720951:AML720952 AWH720951:AWH720952 BGD720951:BGD720952 BPZ720951:BPZ720952 BZV720951:BZV720952 CJR720951:CJR720952 CTN720951:CTN720952 DDJ720951:DDJ720952 DNF720951:DNF720952 DXB720951:DXB720952 EGX720951:EGX720952 EQT720951:EQT720952 FAP720951:FAP720952 FKL720951:FKL720952 FUH720951:FUH720952 GED720951:GED720952 GNZ720951:GNZ720952 GXV720951:GXV720952 HHR720951:HHR720952 HRN720951:HRN720952 IBJ720951:IBJ720952 ILF720951:ILF720952 IVB720951:IVB720952 JEX720951:JEX720952 JOT720951:JOT720952 JYP720951:JYP720952 KIL720951:KIL720952 KSH720951:KSH720952 LCD720951:LCD720952 LLZ720951:LLZ720952 LVV720951:LVV720952 MFR720951:MFR720952 MPN720951:MPN720952 MZJ720951:MZJ720952 NJF720951:NJF720952 NTB720951:NTB720952 OCX720951:OCX720952 OMT720951:OMT720952 OWP720951:OWP720952 PGL720951:PGL720952 PQH720951:PQH720952 QAD720951:QAD720952 QJZ720951:QJZ720952 QTV720951:QTV720952 RDR720951:RDR720952 RNN720951:RNN720952 RXJ720951:RXJ720952 SHF720951:SHF720952 SRB720951:SRB720952 TAX720951:TAX720952 TKT720951:TKT720952 TUP720951:TUP720952 UEL720951:UEL720952 UOH720951:UOH720952 UYD720951:UYD720952 VHZ720951:VHZ720952 VRV720951:VRV720952 WBR720951:WBR720952 WLN720951:WLN720952 WVJ720951:WVJ720952 C786494:C786495 IX786487:IX786488 ST786487:ST786488 ACP786487:ACP786488 AML786487:AML786488 AWH786487:AWH786488 BGD786487:BGD786488 BPZ786487:BPZ786488 BZV786487:BZV786488 CJR786487:CJR786488 CTN786487:CTN786488 DDJ786487:DDJ786488 DNF786487:DNF786488 DXB786487:DXB786488 EGX786487:EGX786488 EQT786487:EQT786488 FAP786487:FAP786488 FKL786487:FKL786488 FUH786487:FUH786488 GED786487:GED786488 GNZ786487:GNZ786488 GXV786487:GXV786488 HHR786487:HHR786488 HRN786487:HRN786488 IBJ786487:IBJ786488 ILF786487:ILF786488 IVB786487:IVB786488 JEX786487:JEX786488 JOT786487:JOT786488 JYP786487:JYP786488 KIL786487:KIL786488 KSH786487:KSH786488 LCD786487:LCD786488 LLZ786487:LLZ786488 LVV786487:LVV786488 MFR786487:MFR786488 MPN786487:MPN786488 MZJ786487:MZJ786488 NJF786487:NJF786488 NTB786487:NTB786488 OCX786487:OCX786488 OMT786487:OMT786488 OWP786487:OWP786488 PGL786487:PGL786488 PQH786487:PQH786488 QAD786487:QAD786488 QJZ786487:QJZ786488 QTV786487:QTV786488 RDR786487:RDR786488 RNN786487:RNN786488 RXJ786487:RXJ786488 SHF786487:SHF786488 SRB786487:SRB786488 TAX786487:TAX786488 TKT786487:TKT786488 TUP786487:TUP786488 UEL786487:UEL786488 UOH786487:UOH786488 UYD786487:UYD786488 VHZ786487:VHZ786488 VRV786487:VRV786488 WBR786487:WBR786488 WLN786487:WLN786488 WVJ786487:WVJ786488 C852030:C852031 IX852023:IX852024 ST852023:ST852024 ACP852023:ACP852024 AML852023:AML852024 AWH852023:AWH852024 BGD852023:BGD852024 BPZ852023:BPZ852024 BZV852023:BZV852024 CJR852023:CJR852024 CTN852023:CTN852024 DDJ852023:DDJ852024 DNF852023:DNF852024 DXB852023:DXB852024 EGX852023:EGX852024 EQT852023:EQT852024 FAP852023:FAP852024 FKL852023:FKL852024 FUH852023:FUH852024 GED852023:GED852024 GNZ852023:GNZ852024 GXV852023:GXV852024 HHR852023:HHR852024 HRN852023:HRN852024 IBJ852023:IBJ852024 ILF852023:ILF852024 IVB852023:IVB852024 JEX852023:JEX852024 JOT852023:JOT852024 JYP852023:JYP852024 KIL852023:KIL852024 KSH852023:KSH852024 LCD852023:LCD852024 LLZ852023:LLZ852024 LVV852023:LVV852024 MFR852023:MFR852024 MPN852023:MPN852024 MZJ852023:MZJ852024 NJF852023:NJF852024 NTB852023:NTB852024 OCX852023:OCX852024 OMT852023:OMT852024 OWP852023:OWP852024 PGL852023:PGL852024 PQH852023:PQH852024 QAD852023:QAD852024 QJZ852023:QJZ852024 QTV852023:QTV852024 RDR852023:RDR852024 RNN852023:RNN852024 RXJ852023:RXJ852024 SHF852023:SHF852024 SRB852023:SRB852024 TAX852023:TAX852024 TKT852023:TKT852024 TUP852023:TUP852024 UEL852023:UEL852024 UOH852023:UOH852024 UYD852023:UYD852024 VHZ852023:VHZ852024 VRV852023:VRV852024 WBR852023:WBR852024 WLN852023:WLN852024 WVJ852023:WVJ852024 C917566:C917567 IX917559:IX917560 ST917559:ST917560 ACP917559:ACP917560 AML917559:AML917560 AWH917559:AWH917560 BGD917559:BGD917560 BPZ917559:BPZ917560 BZV917559:BZV917560 CJR917559:CJR917560 CTN917559:CTN917560 DDJ917559:DDJ917560 DNF917559:DNF917560 DXB917559:DXB917560 EGX917559:EGX917560 EQT917559:EQT917560 FAP917559:FAP917560 FKL917559:FKL917560 FUH917559:FUH917560 GED917559:GED917560 GNZ917559:GNZ917560 GXV917559:GXV917560 HHR917559:HHR917560 HRN917559:HRN917560 IBJ917559:IBJ917560 ILF917559:ILF917560 IVB917559:IVB917560 JEX917559:JEX917560 JOT917559:JOT917560 JYP917559:JYP917560 KIL917559:KIL917560 KSH917559:KSH917560 LCD917559:LCD917560 LLZ917559:LLZ917560 LVV917559:LVV917560 MFR917559:MFR917560 MPN917559:MPN917560 MZJ917559:MZJ917560 NJF917559:NJF917560 NTB917559:NTB917560 OCX917559:OCX917560 OMT917559:OMT917560 OWP917559:OWP917560 PGL917559:PGL917560 PQH917559:PQH917560 QAD917559:QAD917560 QJZ917559:QJZ917560 QTV917559:QTV917560 RDR917559:RDR917560 RNN917559:RNN917560 RXJ917559:RXJ917560 SHF917559:SHF917560 SRB917559:SRB917560 TAX917559:TAX917560 TKT917559:TKT917560 TUP917559:TUP917560 UEL917559:UEL917560 UOH917559:UOH917560 UYD917559:UYD917560 VHZ917559:VHZ917560 VRV917559:VRV917560 WBR917559:WBR917560 WLN917559:WLN917560 WVJ917559:WVJ917560 C983102:C983103 IX983095:IX983096 ST983095:ST983096 ACP983095:ACP983096 AML983095:AML983096 AWH983095:AWH983096 BGD983095:BGD983096 BPZ983095:BPZ983096 BZV983095:BZV983096 CJR983095:CJR983096 CTN983095:CTN983096 DDJ983095:DDJ983096 DNF983095:DNF983096 DXB983095:DXB983096 EGX983095:EGX983096 EQT983095:EQT983096 FAP983095:FAP983096 FKL983095:FKL983096 FUH983095:FUH983096 GED983095:GED983096 GNZ983095:GNZ983096 GXV983095:GXV983096 HHR983095:HHR983096 HRN983095:HRN983096 IBJ983095:IBJ983096 ILF983095:ILF983096 IVB983095:IVB983096 JEX983095:JEX983096 JOT983095:JOT983096 JYP983095:JYP983096 KIL983095:KIL983096 KSH983095:KSH983096 LCD983095:LCD983096 LLZ983095:LLZ983096 LVV983095:LVV983096 MFR983095:MFR983096 MPN983095:MPN983096 MZJ983095:MZJ983096 NJF983095:NJF983096 NTB983095:NTB983096 OCX983095:OCX983096 OMT983095:OMT983096 OWP983095:OWP983096 PGL983095:PGL983096 PQH983095:PQH983096 QAD983095:QAD983096 QJZ983095:QJZ983096 QTV983095:QTV983096 RDR983095:RDR983096 RNN983095:RNN983096 RXJ983095:RXJ983096 SHF983095:SHF983096 SRB983095:SRB983096 TAX983095:TAX983096 TKT983095:TKT983096 TUP983095:TUP983096 UEL983095:UEL983096 UOH983095:UOH983096 UYD983095:UYD983096 VHZ983095:VHZ983096 VRV983095:VRV983096 WBR983095:WBR983096 WLN983095:WLN983096 WVJ983095:WVJ983096 G69 JB64 SX64 ACT64 AMP64 AWL64 BGH64 BQD64 BZZ64 CJV64 CTR64 DDN64 DNJ64 DXF64 EHB64 EQX64 FAT64 FKP64 FUL64 GEH64 GOD64 GXZ64 HHV64 HRR64 IBN64 ILJ64 IVF64 JFB64 JOX64 JYT64 KIP64 KSL64 LCH64 LMD64 LVZ64 MFV64 MPR64 MZN64 NJJ64 NTF64 ODB64 OMX64 OWT64 PGP64 PQL64 QAH64 QKD64 QTZ64 RDV64 RNR64 RXN64 SHJ64 SRF64 TBB64 TKX64 TUT64 UEP64 UOL64 UYH64 VID64 VRZ64 WBV64 WLR64 WVN64 G65601 JB65594 SX65594 ACT65594 AMP65594 AWL65594 BGH65594 BQD65594 BZZ65594 CJV65594 CTR65594 DDN65594 DNJ65594 DXF65594 EHB65594 EQX65594 FAT65594 FKP65594 FUL65594 GEH65594 GOD65594 GXZ65594 HHV65594 HRR65594 IBN65594 ILJ65594 IVF65594 JFB65594 JOX65594 JYT65594 KIP65594 KSL65594 LCH65594 LMD65594 LVZ65594 MFV65594 MPR65594 MZN65594 NJJ65594 NTF65594 ODB65594 OMX65594 OWT65594 PGP65594 PQL65594 QAH65594 QKD65594 QTZ65594 RDV65594 RNR65594 RXN65594 SHJ65594 SRF65594 TBB65594 TKX65594 TUT65594 UEP65594 UOL65594 UYH65594 VID65594 VRZ65594 WBV65594 WLR65594 WVN65594 G131137 JB131130 SX131130 ACT131130 AMP131130 AWL131130 BGH131130 BQD131130 BZZ131130 CJV131130 CTR131130 DDN131130 DNJ131130 DXF131130 EHB131130 EQX131130 FAT131130 FKP131130 FUL131130 GEH131130 GOD131130 GXZ131130 HHV131130 HRR131130 IBN131130 ILJ131130 IVF131130 JFB131130 JOX131130 JYT131130 KIP131130 KSL131130 LCH131130 LMD131130 LVZ131130 MFV131130 MPR131130 MZN131130 NJJ131130 NTF131130 ODB131130 OMX131130 OWT131130 PGP131130 PQL131130 QAH131130 QKD131130 QTZ131130 RDV131130 RNR131130 RXN131130 SHJ131130 SRF131130 TBB131130 TKX131130 TUT131130 UEP131130 UOL131130 UYH131130 VID131130 VRZ131130 WBV131130 WLR131130 WVN131130 G196673 JB196666 SX196666 ACT196666 AMP196666 AWL196666 BGH196666 BQD196666 BZZ196666 CJV196666 CTR196666 DDN196666 DNJ196666 DXF196666 EHB196666 EQX196666 FAT196666 FKP196666 FUL196666 GEH196666 GOD196666 GXZ196666 HHV196666 HRR196666 IBN196666 ILJ196666 IVF196666 JFB196666 JOX196666 JYT196666 KIP196666 KSL196666 LCH196666 LMD196666 LVZ196666 MFV196666 MPR196666 MZN196666 NJJ196666 NTF196666 ODB196666 OMX196666 OWT196666 PGP196666 PQL196666 QAH196666 QKD196666 QTZ196666 RDV196666 RNR196666 RXN196666 SHJ196666 SRF196666 TBB196666 TKX196666 TUT196666 UEP196666 UOL196666 UYH196666 VID196666 VRZ196666 WBV196666 WLR196666 WVN196666 G262209 JB262202 SX262202 ACT262202 AMP262202 AWL262202 BGH262202 BQD262202 BZZ262202 CJV262202 CTR262202 DDN262202 DNJ262202 DXF262202 EHB262202 EQX262202 FAT262202 FKP262202 FUL262202 GEH262202 GOD262202 GXZ262202 HHV262202 HRR262202 IBN262202 ILJ262202 IVF262202 JFB262202 JOX262202 JYT262202 KIP262202 KSL262202 LCH262202 LMD262202 LVZ262202 MFV262202 MPR262202 MZN262202 NJJ262202 NTF262202 ODB262202 OMX262202 OWT262202 PGP262202 PQL262202 QAH262202 QKD262202 QTZ262202 RDV262202 RNR262202 RXN262202 SHJ262202 SRF262202 TBB262202 TKX262202 TUT262202 UEP262202 UOL262202 UYH262202 VID262202 VRZ262202 WBV262202 WLR262202 WVN262202 G327745 JB327738 SX327738 ACT327738 AMP327738 AWL327738 BGH327738 BQD327738 BZZ327738 CJV327738 CTR327738 DDN327738 DNJ327738 DXF327738 EHB327738 EQX327738 FAT327738 FKP327738 FUL327738 GEH327738 GOD327738 GXZ327738 HHV327738 HRR327738 IBN327738 ILJ327738 IVF327738 JFB327738 JOX327738 JYT327738 KIP327738 KSL327738 LCH327738 LMD327738 LVZ327738 MFV327738 MPR327738 MZN327738 NJJ327738 NTF327738 ODB327738 OMX327738 OWT327738 PGP327738 PQL327738 QAH327738 QKD327738 QTZ327738 RDV327738 RNR327738 RXN327738 SHJ327738 SRF327738 TBB327738 TKX327738 TUT327738 UEP327738 UOL327738 UYH327738 VID327738 VRZ327738 WBV327738 WLR327738 WVN327738 G393281 JB393274 SX393274 ACT393274 AMP393274 AWL393274 BGH393274 BQD393274 BZZ393274 CJV393274 CTR393274 DDN393274 DNJ393274 DXF393274 EHB393274 EQX393274 FAT393274 FKP393274 FUL393274 GEH393274 GOD393274 GXZ393274 HHV393274 HRR393274 IBN393274 ILJ393274 IVF393274 JFB393274 JOX393274 JYT393274 KIP393274 KSL393274 LCH393274 LMD393274 LVZ393274 MFV393274 MPR393274 MZN393274 NJJ393274 NTF393274 ODB393274 OMX393274 OWT393274 PGP393274 PQL393274 QAH393274 QKD393274 QTZ393274 RDV393274 RNR393274 RXN393274 SHJ393274 SRF393274 TBB393274 TKX393274 TUT393274 UEP393274 UOL393274 UYH393274 VID393274 VRZ393274 WBV393274 WLR393274 WVN393274 G458817 JB458810 SX458810 ACT458810 AMP458810 AWL458810 BGH458810 BQD458810 BZZ458810 CJV458810 CTR458810 DDN458810 DNJ458810 DXF458810 EHB458810 EQX458810 FAT458810 FKP458810 FUL458810 GEH458810 GOD458810 GXZ458810 HHV458810 HRR458810 IBN458810 ILJ458810 IVF458810 JFB458810 JOX458810 JYT458810 KIP458810 KSL458810 LCH458810 LMD458810 LVZ458810 MFV458810 MPR458810 MZN458810 NJJ458810 NTF458810 ODB458810 OMX458810 OWT458810 PGP458810 PQL458810 QAH458810 QKD458810 QTZ458810 RDV458810 RNR458810 RXN458810 SHJ458810 SRF458810 TBB458810 TKX458810 TUT458810 UEP458810 UOL458810 UYH458810 VID458810 VRZ458810 WBV458810 WLR458810 WVN458810 G524353 JB524346 SX524346 ACT524346 AMP524346 AWL524346 BGH524346 BQD524346 BZZ524346 CJV524346 CTR524346 DDN524346 DNJ524346 DXF524346 EHB524346 EQX524346 FAT524346 FKP524346 FUL524346 GEH524346 GOD524346 GXZ524346 HHV524346 HRR524346 IBN524346 ILJ524346 IVF524346 JFB524346 JOX524346 JYT524346 KIP524346 KSL524346 LCH524346 LMD524346 LVZ524346 MFV524346 MPR524346 MZN524346 NJJ524346 NTF524346 ODB524346 OMX524346 OWT524346 PGP524346 PQL524346 QAH524346 QKD524346 QTZ524346 RDV524346 RNR524346 RXN524346 SHJ524346 SRF524346 TBB524346 TKX524346 TUT524346 UEP524346 UOL524346 UYH524346 VID524346 VRZ524346 WBV524346 WLR524346 WVN524346 G589889 JB589882 SX589882 ACT589882 AMP589882 AWL589882 BGH589882 BQD589882 BZZ589882 CJV589882 CTR589882 DDN589882 DNJ589882 DXF589882 EHB589882 EQX589882 FAT589882 FKP589882 FUL589882 GEH589882 GOD589882 GXZ589882 HHV589882 HRR589882 IBN589882 ILJ589882 IVF589882 JFB589882 JOX589882 JYT589882 KIP589882 KSL589882 LCH589882 LMD589882 LVZ589882 MFV589882 MPR589882 MZN589882 NJJ589882 NTF589882 ODB589882 OMX589882 OWT589882 PGP589882 PQL589882 QAH589882 QKD589882 QTZ589882 RDV589882 RNR589882 RXN589882 SHJ589882 SRF589882 TBB589882 TKX589882 TUT589882 UEP589882 UOL589882 UYH589882 VID589882 VRZ589882 WBV589882 WLR589882 WVN589882 G655425 JB655418 SX655418 ACT655418 AMP655418 AWL655418 BGH655418 BQD655418 BZZ655418 CJV655418 CTR655418 DDN655418 DNJ655418 DXF655418 EHB655418 EQX655418 FAT655418 FKP655418 FUL655418 GEH655418 GOD655418 GXZ655418 HHV655418 HRR655418 IBN655418 ILJ655418 IVF655418 JFB655418 JOX655418 JYT655418 KIP655418 KSL655418 LCH655418 LMD655418 LVZ655418 MFV655418 MPR655418 MZN655418 NJJ655418 NTF655418 ODB655418 OMX655418 OWT655418 PGP655418 PQL655418 QAH655418 QKD655418 QTZ655418 RDV655418 RNR655418 RXN655418 SHJ655418 SRF655418 TBB655418 TKX655418 TUT655418 UEP655418 UOL655418 UYH655418 VID655418 VRZ655418 WBV655418 WLR655418 WVN655418 G720961 JB720954 SX720954 ACT720954 AMP720954 AWL720954 BGH720954 BQD720954 BZZ720954 CJV720954 CTR720954 DDN720954 DNJ720954 DXF720954 EHB720954 EQX720954 FAT720954 FKP720954 FUL720954 GEH720954 GOD720954 GXZ720954 HHV720954 HRR720954 IBN720954 ILJ720954 IVF720954 JFB720954 JOX720954 JYT720954 KIP720954 KSL720954 LCH720954 LMD720954 LVZ720954 MFV720954 MPR720954 MZN720954 NJJ720954 NTF720954 ODB720954 OMX720954 OWT720954 PGP720954 PQL720954 QAH720954 QKD720954 QTZ720954 RDV720954 RNR720954 RXN720954 SHJ720954 SRF720954 TBB720954 TKX720954 TUT720954 UEP720954 UOL720954 UYH720954 VID720954 VRZ720954 WBV720954 WLR720954 WVN720954 G786497 JB786490 SX786490 ACT786490 AMP786490 AWL786490 BGH786490 BQD786490 BZZ786490 CJV786490 CTR786490 DDN786490 DNJ786490 DXF786490 EHB786490 EQX786490 FAT786490 FKP786490 FUL786490 GEH786490 GOD786490 GXZ786490 HHV786490 HRR786490 IBN786490 ILJ786490 IVF786490 JFB786490 JOX786490 JYT786490 KIP786490 KSL786490 LCH786490 LMD786490 LVZ786490 MFV786490 MPR786490 MZN786490 NJJ786490 NTF786490 ODB786490 OMX786490 OWT786490 PGP786490 PQL786490 QAH786490 QKD786490 QTZ786490 RDV786490 RNR786490 RXN786490 SHJ786490 SRF786490 TBB786490 TKX786490 TUT786490 UEP786490 UOL786490 UYH786490 VID786490 VRZ786490 WBV786490 WLR786490 WVN786490 G852033 JB852026 SX852026 ACT852026 AMP852026 AWL852026 BGH852026 BQD852026 BZZ852026 CJV852026 CTR852026 DDN852026 DNJ852026 DXF852026 EHB852026 EQX852026 FAT852026 FKP852026 FUL852026 GEH852026 GOD852026 GXZ852026 HHV852026 HRR852026 IBN852026 ILJ852026 IVF852026 JFB852026 JOX852026 JYT852026 KIP852026 KSL852026 LCH852026 LMD852026 LVZ852026 MFV852026 MPR852026 MZN852026 NJJ852026 NTF852026 ODB852026 OMX852026 OWT852026 PGP852026 PQL852026 QAH852026 QKD852026 QTZ852026 RDV852026 RNR852026 RXN852026 SHJ852026 SRF852026 TBB852026 TKX852026 TUT852026 UEP852026 UOL852026 UYH852026 VID852026 VRZ852026 WBV852026 WLR852026 WVN852026 G917569 JB917562 SX917562 ACT917562 AMP917562 AWL917562 BGH917562 BQD917562 BZZ917562 CJV917562 CTR917562 DDN917562 DNJ917562 DXF917562 EHB917562 EQX917562 FAT917562 FKP917562 FUL917562 GEH917562 GOD917562 GXZ917562 HHV917562 HRR917562 IBN917562 ILJ917562 IVF917562 JFB917562 JOX917562 JYT917562 KIP917562 KSL917562 LCH917562 LMD917562 LVZ917562 MFV917562 MPR917562 MZN917562 NJJ917562 NTF917562 ODB917562 OMX917562 OWT917562 PGP917562 PQL917562 QAH917562 QKD917562 QTZ917562 RDV917562 RNR917562 RXN917562 SHJ917562 SRF917562 TBB917562 TKX917562 TUT917562 UEP917562 UOL917562 UYH917562 VID917562 VRZ917562 WBV917562 WLR917562 WVN917562 G983105 JB983098 SX983098 ACT983098 AMP983098 AWL983098 BGH983098 BQD983098 BZZ983098 CJV983098 CTR983098 DDN983098 DNJ983098 DXF983098 EHB983098 EQX983098 FAT983098 FKP983098 FUL983098 GEH983098 GOD983098 GXZ983098 HHV983098 HRR983098 IBN983098 ILJ983098 IVF983098 JFB983098 JOX983098 JYT983098 KIP983098 KSL983098 LCH983098 LMD983098 LVZ983098 MFV983098 MPR983098 MZN983098 NJJ983098 NTF983098 ODB983098 OMX983098 OWT983098 PGP983098 PQL983098 QAH983098 QKD983098 QTZ983098 RDV983098 RNR983098 RXN983098 SHJ983098 SRF983098 TBB983098 TKX983098 TUT983098 UEP983098 UOL983098 UYH983098 VID983098 VRZ983098 WBV983098 WLR983098 WVN983098 G74 JB69 SX69 ACT69 AMP69 AWL69 BGH69 BQD69 BZZ69 CJV69 CTR69 DDN69 DNJ69 DXF69 EHB69 EQX69 FAT69 FKP69 FUL69 GEH69 GOD69 GXZ69 HHV69 HRR69 IBN69 ILJ69 IVF69 JFB69 JOX69 JYT69 KIP69 KSL69 LCH69 LMD69 LVZ69 MFV69 MPR69 MZN69 NJJ69 NTF69 ODB69 OMX69 OWT69 PGP69 PQL69 QAH69 QKD69 QTZ69 RDV69 RNR69 RXN69 SHJ69 SRF69 TBB69 TKX69 TUT69 UEP69 UOL69 UYH69 VID69 VRZ69 WBV69 WLR69 WVN69 G65606 JB65599 SX65599 ACT65599 AMP65599 AWL65599 BGH65599 BQD65599 BZZ65599 CJV65599 CTR65599 DDN65599 DNJ65599 DXF65599 EHB65599 EQX65599 FAT65599 FKP65599 FUL65599 GEH65599 GOD65599 GXZ65599 HHV65599 HRR65599 IBN65599 ILJ65599 IVF65599 JFB65599 JOX65599 JYT65599 KIP65599 KSL65599 LCH65599 LMD65599 LVZ65599 MFV65599 MPR65599 MZN65599 NJJ65599 NTF65599 ODB65599 OMX65599 OWT65599 PGP65599 PQL65599 QAH65599 QKD65599 QTZ65599 RDV65599 RNR65599 RXN65599 SHJ65599 SRF65599 TBB65599 TKX65599 TUT65599 UEP65599 UOL65599 UYH65599 VID65599 VRZ65599 WBV65599 WLR65599 WVN65599 G131142 JB131135 SX131135 ACT131135 AMP131135 AWL131135 BGH131135 BQD131135 BZZ131135 CJV131135 CTR131135 DDN131135 DNJ131135 DXF131135 EHB131135 EQX131135 FAT131135 FKP131135 FUL131135 GEH131135 GOD131135 GXZ131135 HHV131135 HRR131135 IBN131135 ILJ131135 IVF131135 JFB131135 JOX131135 JYT131135 KIP131135 KSL131135 LCH131135 LMD131135 LVZ131135 MFV131135 MPR131135 MZN131135 NJJ131135 NTF131135 ODB131135 OMX131135 OWT131135 PGP131135 PQL131135 QAH131135 QKD131135 QTZ131135 RDV131135 RNR131135 RXN131135 SHJ131135 SRF131135 TBB131135 TKX131135 TUT131135 UEP131135 UOL131135 UYH131135 VID131135 VRZ131135 WBV131135 WLR131135 WVN131135 G196678 JB196671 SX196671 ACT196671 AMP196671 AWL196671 BGH196671 BQD196671 BZZ196671 CJV196671 CTR196671 DDN196671 DNJ196671 DXF196671 EHB196671 EQX196671 FAT196671 FKP196671 FUL196671 GEH196671 GOD196671 GXZ196671 HHV196671 HRR196671 IBN196671 ILJ196671 IVF196671 JFB196671 JOX196671 JYT196671 KIP196671 KSL196671 LCH196671 LMD196671 LVZ196671 MFV196671 MPR196671 MZN196671 NJJ196671 NTF196671 ODB196671 OMX196671 OWT196671 PGP196671 PQL196671 QAH196671 QKD196671 QTZ196671 RDV196671 RNR196671 RXN196671 SHJ196671 SRF196671 TBB196671 TKX196671 TUT196671 UEP196671 UOL196671 UYH196671 VID196671 VRZ196671 WBV196671 WLR196671 WVN196671 G262214 JB262207 SX262207 ACT262207 AMP262207 AWL262207 BGH262207 BQD262207 BZZ262207 CJV262207 CTR262207 DDN262207 DNJ262207 DXF262207 EHB262207 EQX262207 FAT262207 FKP262207 FUL262207 GEH262207 GOD262207 GXZ262207 HHV262207 HRR262207 IBN262207 ILJ262207 IVF262207 JFB262207 JOX262207 JYT262207 KIP262207 KSL262207 LCH262207 LMD262207 LVZ262207 MFV262207 MPR262207 MZN262207 NJJ262207 NTF262207 ODB262207 OMX262207 OWT262207 PGP262207 PQL262207 QAH262207 QKD262207 QTZ262207 RDV262207 RNR262207 RXN262207 SHJ262207 SRF262207 TBB262207 TKX262207 TUT262207 UEP262207 UOL262207 UYH262207 VID262207 VRZ262207 WBV262207 WLR262207 WVN262207 G327750 JB327743 SX327743 ACT327743 AMP327743 AWL327743 BGH327743 BQD327743 BZZ327743 CJV327743 CTR327743 DDN327743 DNJ327743 DXF327743 EHB327743 EQX327743 FAT327743 FKP327743 FUL327743 GEH327743 GOD327743 GXZ327743 HHV327743 HRR327743 IBN327743 ILJ327743 IVF327743 JFB327743 JOX327743 JYT327743 KIP327743 KSL327743 LCH327743 LMD327743 LVZ327743 MFV327743 MPR327743 MZN327743 NJJ327743 NTF327743 ODB327743 OMX327743 OWT327743 PGP327743 PQL327743 QAH327743 QKD327743 QTZ327743 RDV327743 RNR327743 RXN327743 SHJ327743 SRF327743 TBB327743 TKX327743 TUT327743 UEP327743 UOL327743 UYH327743 VID327743 VRZ327743 WBV327743 WLR327743 WVN327743 G393286 JB393279 SX393279 ACT393279 AMP393279 AWL393279 BGH393279 BQD393279 BZZ393279 CJV393279 CTR393279 DDN393279 DNJ393279 DXF393279 EHB393279 EQX393279 FAT393279 FKP393279 FUL393279 GEH393279 GOD393279 GXZ393279 HHV393279 HRR393279 IBN393279 ILJ393279 IVF393279 JFB393279 JOX393279 JYT393279 KIP393279 KSL393279 LCH393279 LMD393279 LVZ393279 MFV393279 MPR393279 MZN393279 NJJ393279 NTF393279 ODB393279 OMX393279 OWT393279 PGP393279 PQL393279 QAH393279 QKD393279 QTZ393279 RDV393279 RNR393279 RXN393279 SHJ393279 SRF393279 TBB393279 TKX393279 TUT393279 UEP393279 UOL393279 UYH393279 VID393279 VRZ393279 WBV393279 WLR393279 WVN393279 G458822 JB458815 SX458815 ACT458815 AMP458815 AWL458815 BGH458815 BQD458815 BZZ458815 CJV458815 CTR458815 DDN458815 DNJ458815 DXF458815 EHB458815 EQX458815 FAT458815 FKP458815 FUL458815 GEH458815 GOD458815 GXZ458815 HHV458815 HRR458815 IBN458815 ILJ458815 IVF458815 JFB458815 JOX458815 JYT458815 KIP458815 KSL458815 LCH458815 LMD458815 LVZ458815 MFV458815 MPR458815 MZN458815 NJJ458815 NTF458815 ODB458815 OMX458815 OWT458815 PGP458815 PQL458815 QAH458815 QKD458815 QTZ458815 RDV458815 RNR458815 RXN458815 SHJ458815 SRF458815 TBB458815 TKX458815 TUT458815 UEP458815 UOL458815 UYH458815 VID458815 VRZ458815 WBV458815 WLR458815 WVN458815 G524358 JB524351 SX524351 ACT524351 AMP524351 AWL524351 BGH524351 BQD524351 BZZ524351 CJV524351 CTR524351 DDN524351 DNJ524351 DXF524351 EHB524351 EQX524351 FAT524351 FKP524351 FUL524351 GEH524351 GOD524351 GXZ524351 HHV524351 HRR524351 IBN524351 ILJ524351 IVF524351 JFB524351 JOX524351 JYT524351 KIP524351 KSL524351 LCH524351 LMD524351 LVZ524351 MFV524351 MPR524351 MZN524351 NJJ524351 NTF524351 ODB524351 OMX524351 OWT524351 PGP524351 PQL524351 QAH524351 QKD524351 QTZ524351 RDV524351 RNR524351 RXN524351 SHJ524351 SRF524351 TBB524351 TKX524351 TUT524351 UEP524351 UOL524351 UYH524351 VID524351 VRZ524351 WBV524351 WLR524351 WVN524351 G589894 JB589887 SX589887 ACT589887 AMP589887 AWL589887 BGH589887 BQD589887 BZZ589887 CJV589887 CTR589887 DDN589887 DNJ589887 DXF589887 EHB589887 EQX589887 FAT589887 FKP589887 FUL589887 GEH589887 GOD589887 GXZ589887 HHV589887 HRR589887 IBN589887 ILJ589887 IVF589887 JFB589887 JOX589887 JYT589887 KIP589887 KSL589887 LCH589887 LMD589887 LVZ589887 MFV589887 MPR589887 MZN589887 NJJ589887 NTF589887 ODB589887 OMX589887 OWT589887 PGP589887 PQL589887 QAH589887 QKD589887 QTZ589887 RDV589887 RNR589887 RXN589887 SHJ589887 SRF589887 TBB589887 TKX589887 TUT589887 UEP589887 UOL589887 UYH589887 VID589887 VRZ589887 WBV589887 WLR589887 WVN589887 G655430 JB655423 SX655423 ACT655423 AMP655423 AWL655423 BGH655423 BQD655423 BZZ655423 CJV655423 CTR655423 DDN655423 DNJ655423 DXF655423 EHB655423 EQX655423 FAT655423 FKP655423 FUL655423 GEH655423 GOD655423 GXZ655423 HHV655423 HRR655423 IBN655423 ILJ655423 IVF655423 JFB655423 JOX655423 JYT655423 KIP655423 KSL655423 LCH655423 LMD655423 LVZ655423 MFV655423 MPR655423 MZN655423 NJJ655423 NTF655423 ODB655423 OMX655423 OWT655423 PGP655423 PQL655423 QAH655423 QKD655423 QTZ655423 RDV655423 RNR655423 RXN655423 SHJ655423 SRF655423 TBB655423 TKX655423 TUT655423 UEP655423 UOL655423 UYH655423 VID655423 VRZ655423 WBV655423 WLR655423 WVN655423 G720966 JB720959 SX720959 ACT720959 AMP720959 AWL720959 BGH720959 BQD720959 BZZ720959 CJV720959 CTR720959 DDN720959 DNJ720959 DXF720959 EHB720959 EQX720959 FAT720959 FKP720959 FUL720959 GEH720959 GOD720959 GXZ720959 HHV720959 HRR720959 IBN720959 ILJ720959 IVF720959 JFB720959 JOX720959 JYT720959 KIP720959 KSL720959 LCH720959 LMD720959 LVZ720959 MFV720959 MPR720959 MZN720959 NJJ720959 NTF720959 ODB720959 OMX720959 OWT720959 PGP720959 PQL720959 QAH720959 QKD720959 QTZ720959 RDV720959 RNR720959 RXN720959 SHJ720959 SRF720959 TBB720959 TKX720959 TUT720959 UEP720959 UOL720959 UYH720959 VID720959 VRZ720959 WBV720959 WLR720959 WVN720959 G786502 JB786495 SX786495 ACT786495 AMP786495 AWL786495 BGH786495 BQD786495 BZZ786495 CJV786495 CTR786495 DDN786495 DNJ786495 DXF786495 EHB786495 EQX786495 FAT786495 FKP786495 FUL786495 GEH786495 GOD786495 GXZ786495 HHV786495 HRR786495 IBN786495 ILJ786495 IVF786495 JFB786495 JOX786495 JYT786495 KIP786495 KSL786495 LCH786495 LMD786495 LVZ786495 MFV786495 MPR786495 MZN786495 NJJ786495 NTF786495 ODB786495 OMX786495 OWT786495 PGP786495 PQL786495 QAH786495 QKD786495 QTZ786495 RDV786495 RNR786495 RXN786495 SHJ786495 SRF786495 TBB786495 TKX786495 TUT786495 UEP786495 UOL786495 UYH786495 VID786495 VRZ786495 WBV786495 WLR786495 WVN786495 G852038 JB852031 SX852031 ACT852031 AMP852031 AWL852031 BGH852031 BQD852031 BZZ852031 CJV852031 CTR852031 DDN852031 DNJ852031 DXF852031 EHB852031 EQX852031 FAT852031 FKP852031 FUL852031 GEH852031 GOD852031 GXZ852031 HHV852031 HRR852031 IBN852031 ILJ852031 IVF852031 JFB852031 JOX852031 JYT852031 KIP852031 KSL852031 LCH852031 LMD852031 LVZ852031 MFV852031 MPR852031 MZN852031 NJJ852031 NTF852031 ODB852031 OMX852031 OWT852031 PGP852031 PQL852031 QAH852031 QKD852031 QTZ852031 RDV852031 RNR852031 RXN852031 SHJ852031 SRF852031 TBB852031 TKX852031 TUT852031 UEP852031 UOL852031 UYH852031 VID852031 VRZ852031 WBV852031 WLR852031 WVN852031 G917574 JB917567 SX917567 ACT917567 AMP917567 AWL917567 BGH917567 BQD917567 BZZ917567 CJV917567 CTR917567 DDN917567 DNJ917567 DXF917567 EHB917567 EQX917567 FAT917567 FKP917567 FUL917567 GEH917567 GOD917567 GXZ917567 HHV917567 HRR917567 IBN917567 ILJ917567 IVF917567 JFB917567 JOX917567 JYT917567 KIP917567 KSL917567 LCH917567 LMD917567 LVZ917567 MFV917567 MPR917567 MZN917567 NJJ917567 NTF917567 ODB917567 OMX917567 OWT917567 PGP917567 PQL917567 QAH917567 QKD917567 QTZ917567 RDV917567 RNR917567 RXN917567 SHJ917567 SRF917567 TBB917567 TKX917567 TUT917567 UEP917567 UOL917567 UYH917567 VID917567 VRZ917567 WBV917567 WLR917567 WVN917567 G983110 JB983103 SX983103 ACT983103 AMP983103 AWL983103 BGH983103 BQD983103 BZZ983103 CJV983103 CTR983103 DDN983103 DNJ983103 DXF983103 EHB983103 EQX983103 FAT983103 FKP983103 FUL983103 GEH983103 GOD983103 GXZ983103 HHV983103 HRR983103 IBN983103 ILJ983103 IVF983103 JFB983103 JOX983103 JYT983103 KIP983103 KSL983103 LCH983103 LMD983103 LVZ983103 MFV983103 MPR983103 MZN983103 NJJ983103 NTF983103 ODB983103 OMX983103 OWT983103 PGP983103 PQL983103 QAH983103 QKD983103 QTZ983103 RDV983103 RNR983103 RXN983103 SHJ983103 SRF983103 TBB983103 TKX983103 TUT983103 UEP983103 UOL983103 UYH983103 VID983103 VRZ983103 WBV983103 WLR983103 WVN983103 C78 IX71 ST71 ACP71 AML71 AWH71 BGD71 BPZ71 BZV71 CJR71 CTN71 DDJ71 DNF71 DXB71 EGX71 EQT71 FAP71 FKL71 FUH71 GED71 GNZ71 GXV71 HHR71 HRN71 IBJ71 ILF71 IVB71 JEX71 JOT71 JYP71 KIL71 KSH71 LCD71 LLZ71 LVV71 MFR71 MPN71 MZJ71 NJF71 NTB71 OCX71 OMT71 OWP71 PGL71 PQH71 QAD71 QJZ71 QTV71 RDR71 RNN71 RXJ71 SHF71 SRB71 TAX71 TKT71 TUP71 UEL71 UOH71 UYD71 VHZ71 VRV71 WBR71 WLN71 WVJ71 C65608 IX65601 ST65601 ACP65601 AML65601 AWH65601 BGD65601 BPZ65601 BZV65601 CJR65601 CTN65601 DDJ65601 DNF65601 DXB65601 EGX65601 EQT65601 FAP65601 FKL65601 FUH65601 GED65601 GNZ65601 GXV65601 HHR65601 HRN65601 IBJ65601 ILF65601 IVB65601 JEX65601 JOT65601 JYP65601 KIL65601 KSH65601 LCD65601 LLZ65601 LVV65601 MFR65601 MPN65601 MZJ65601 NJF65601 NTB65601 OCX65601 OMT65601 OWP65601 PGL65601 PQH65601 QAD65601 QJZ65601 QTV65601 RDR65601 RNN65601 RXJ65601 SHF65601 SRB65601 TAX65601 TKT65601 TUP65601 UEL65601 UOH65601 UYD65601 VHZ65601 VRV65601 WBR65601 WLN65601 WVJ65601 C131144 IX131137 ST131137 ACP131137 AML131137 AWH131137 BGD131137 BPZ131137 BZV131137 CJR131137 CTN131137 DDJ131137 DNF131137 DXB131137 EGX131137 EQT131137 FAP131137 FKL131137 FUH131137 GED131137 GNZ131137 GXV131137 HHR131137 HRN131137 IBJ131137 ILF131137 IVB131137 JEX131137 JOT131137 JYP131137 KIL131137 KSH131137 LCD131137 LLZ131137 LVV131137 MFR131137 MPN131137 MZJ131137 NJF131137 NTB131137 OCX131137 OMT131137 OWP131137 PGL131137 PQH131137 QAD131137 QJZ131137 QTV131137 RDR131137 RNN131137 RXJ131137 SHF131137 SRB131137 TAX131137 TKT131137 TUP131137 UEL131137 UOH131137 UYD131137 VHZ131137 VRV131137 WBR131137 WLN131137 WVJ131137 C196680 IX196673 ST196673 ACP196673 AML196673 AWH196673 BGD196673 BPZ196673 BZV196673 CJR196673 CTN196673 DDJ196673 DNF196673 DXB196673 EGX196673 EQT196673 FAP196673 FKL196673 FUH196673 GED196673 GNZ196673 GXV196673 HHR196673 HRN196673 IBJ196673 ILF196673 IVB196673 JEX196673 JOT196673 JYP196673 KIL196673 KSH196673 LCD196673 LLZ196673 LVV196673 MFR196673 MPN196673 MZJ196673 NJF196673 NTB196673 OCX196673 OMT196673 OWP196673 PGL196673 PQH196673 QAD196673 QJZ196673 QTV196673 RDR196673 RNN196673 RXJ196673 SHF196673 SRB196673 TAX196673 TKT196673 TUP196673 UEL196673 UOH196673 UYD196673 VHZ196673 VRV196673 WBR196673 WLN196673 WVJ196673 C262216 IX262209 ST262209 ACP262209 AML262209 AWH262209 BGD262209 BPZ262209 BZV262209 CJR262209 CTN262209 DDJ262209 DNF262209 DXB262209 EGX262209 EQT262209 FAP262209 FKL262209 FUH262209 GED262209 GNZ262209 GXV262209 HHR262209 HRN262209 IBJ262209 ILF262209 IVB262209 JEX262209 JOT262209 JYP262209 KIL262209 KSH262209 LCD262209 LLZ262209 LVV262209 MFR262209 MPN262209 MZJ262209 NJF262209 NTB262209 OCX262209 OMT262209 OWP262209 PGL262209 PQH262209 QAD262209 QJZ262209 QTV262209 RDR262209 RNN262209 RXJ262209 SHF262209 SRB262209 TAX262209 TKT262209 TUP262209 UEL262209 UOH262209 UYD262209 VHZ262209 VRV262209 WBR262209 WLN262209 WVJ262209 C327752 IX327745 ST327745 ACP327745 AML327745 AWH327745 BGD327745 BPZ327745 BZV327745 CJR327745 CTN327745 DDJ327745 DNF327745 DXB327745 EGX327745 EQT327745 FAP327745 FKL327745 FUH327745 GED327745 GNZ327745 GXV327745 HHR327745 HRN327745 IBJ327745 ILF327745 IVB327745 JEX327745 JOT327745 JYP327745 KIL327745 KSH327745 LCD327745 LLZ327745 LVV327745 MFR327745 MPN327745 MZJ327745 NJF327745 NTB327745 OCX327745 OMT327745 OWP327745 PGL327745 PQH327745 QAD327745 QJZ327745 QTV327745 RDR327745 RNN327745 RXJ327745 SHF327745 SRB327745 TAX327745 TKT327745 TUP327745 UEL327745 UOH327745 UYD327745 VHZ327745 VRV327745 WBR327745 WLN327745 WVJ327745 C393288 IX393281 ST393281 ACP393281 AML393281 AWH393281 BGD393281 BPZ393281 BZV393281 CJR393281 CTN393281 DDJ393281 DNF393281 DXB393281 EGX393281 EQT393281 FAP393281 FKL393281 FUH393281 GED393281 GNZ393281 GXV393281 HHR393281 HRN393281 IBJ393281 ILF393281 IVB393281 JEX393281 JOT393281 JYP393281 KIL393281 KSH393281 LCD393281 LLZ393281 LVV393281 MFR393281 MPN393281 MZJ393281 NJF393281 NTB393281 OCX393281 OMT393281 OWP393281 PGL393281 PQH393281 QAD393281 QJZ393281 QTV393281 RDR393281 RNN393281 RXJ393281 SHF393281 SRB393281 TAX393281 TKT393281 TUP393281 UEL393281 UOH393281 UYD393281 VHZ393281 VRV393281 WBR393281 WLN393281 WVJ393281 C458824 IX458817 ST458817 ACP458817 AML458817 AWH458817 BGD458817 BPZ458817 BZV458817 CJR458817 CTN458817 DDJ458817 DNF458817 DXB458817 EGX458817 EQT458817 FAP458817 FKL458817 FUH458817 GED458817 GNZ458817 GXV458817 HHR458817 HRN458817 IBJ458817 ILF458817 IVB458817 JEX458817 JOT458817 JYP458817 KIL458817 KSH458817 LCD458817 LLZ458817 LVV458817 MFR458817 MPN458817 MZJ458817 NJF458817 NTB458817 OCX458817 OMT458817 OWP458817 PGL458817 PQH458817 QAD458817 QJZ458817 QTV458817 RDR458817 RNN458817 RXJ458817 SHF458817 SRB458817 TAX458817 TKT458817 TUP458817 UEL458817 UOH458817 UYD458817 VHZ458817 VRV458817 WBR458817 WLN458817 WVJ458817 C524360 IX524353 ST524353 ACP524353 AML524353 AWH524353 BGD524353 BPZ524353 BZV524353 CJR524353 CTN524353 DDJ524353 DNF524353 DXB524353 EGX524353 EQT524353 FAP524353 FKL524353 FUH524353 GED524353 GNZ524353 GXV524353 HHR524353 HRN524353 IBJ524353 ILF524353 IVB524353 JEX524353 JOT524353 JYP524353 KIL524353 KSH524353 LCD524353 LLZ524353 LVV524353 MFR524353 MPN524353 MZJ524353 NJF524353 NTB524353 OCX524353 OMT524353 OWP524353 PGL524353 PQH524353 QAD524353 QJZ524353 QTV524353 RDR524353 RNN524353 RXJ524353 SHF524353 SRB524353 TAX524353 TKT524353 TUP524353 UEL524353 UOH524353 UYD524353 VHZ524353 VRV524353 WBR524353 WLN524353 WVJ524353 C589896 IX589889 ST589889 ACP589889 AML589889 AWH589889 BGD589889 BPZ589889 BZV589889 CJR589889 CTN589889 DDJ589889 DNF589889 DXB589889 EGX589889 EQT589889 FAP589889 FKL589889 FUH589889 GED589889 GNZ589889 GXV589889 HHR589889 HRN589889 IBJ589889 ILF589889 IVB589889 JEX589889 JOT589889 JYP589889 KIL589889 KSH589889 LCD589889 LLZ589889 LVV589889 MFR589889 MPN589889 MZJ589889 NJF589889 NTB589889 OCX589889 OMT589889 OWP589889 PGL589889 PQH589889 QAD589889 QJZ589889 QTV589889 RDR589889 RNN589889 RXJ589889 SHF589889 SRB589889 TAX589889 TKT589889 TUP589889 UEL589889 UOH589889 UYD589889 VHZ589889 VRV589889 WBR589889 WLN589889 WVJ589889 C655432 IX655425 ST655425 ACP655425 AML655425 AWH655425 BGD655425 BPZ655425 BZV655425 CJR655425 CTN655425 DDJ655425 DNF655425 DXB655425 EGX655425 EQT655425 FAP655425 FKL655425 FUH655425 GED655425 GNZ655425 GXV655425 HHR655425 HRN655425 IBJ655425 ILF655425 IVB655425 JEX655425 JOT655425 JYP655425 KIL655425 KSH655425 LCD655425 LLZ655425 LVV655425 MFR655425 MPN655425 MZJ655425 NJF655425 NTB655425 OCX655425 OMT655425 OWP655425 PGL655425 PQH655425 QAD655425 QJZ655425 QTV655425 RDR655425 RNN655425 RXJ655425 SHF655425 SRB655425 TAX655425 TKT655425 TUP655425 UEL655425 UOH655425 UYD655425 VHZ655425 VRV655425 WBR655425 WLN655425 WVJ655425 C720968 IX720961 ST720961 ACP720961 AML720961 AWH720961 BGD720961 BPZ720961 BZV720961 CJR720961 CTN720961 DDJ720961 DNF720961 DXB720961 EGX720961 EQT720961 FAP720961 FKL720961 FUH720961 GED720961 GNZ720961 GXV720961 HHR720961 HRN720961 IBJ720961 ILF720961 IVB720961 JEX720961 JOT720961 JYP720961 KIL720961 KSH720961 LCD720961 LLZ720961 LVV720961 MFR720961 MPN720961 MZJ720961 NJF720961 NTB720961 OCX720961 OMT720961 OWP720961 PGL720961 PQH720961 QAD720961 QJZ720961 QTV720961 RDR720961 RNN720961 RXJ720961 SHF720961 SRB720961 TAX720961 TKT720961 TUP720961 UEL720961 UOH720961 UYD720961 VHZ720961 VRV720961 WBR720961 WLN720961 WVJ720961 C786504 IX786497 ST786497 ACP786497 AML786497 AWH786497 BGD786497 BPZ786497 BZV786497 CJR786497 CTN786497 DDJ786497 DNF786497 DXB786497 EGX786497 EQT786497 FAP786497 FKL786497 FUH786497 GED786497 GNZ786497 GXV786497 HHR786497 HRN786497 IBJ786497 ILF786497 IVB786497 JEX786497 JOT786497 JYP786497 KIL786497 KSH786497 LCD786497 LLZ786497 LVV786497 MFR786497 MPN786497 MZJ786497 NJF786497 NTB786497 OCX786497 OMT786497 OWP786497 PGL786497 PQH786497 QAD786497 QJZ786497 QTV786497 RDR786497 RNN786497 RXJ786497 SHF786497 SRB786497 TAX786497 TKT786497 TUP786497 UEL786497 UOH786497 UYD786497 VHZ786497 VRV786497 WBR786497 WLN786497 WVJ786497 C852040 IX852033 ST852033 ACP852033 AML852033 AWH852033 BGD852033 BPZ852033 BZV852033 CJR852033 CTN852033 DDJ852033 DNF852033 DXB852033 EGX852033 EQT852033 FAP852033 FKL852033 FUH852033 GED852033 GNZ852033 GXV852033 HHR852033 HRN852033 IBJ852033 ILF852033 IVB852033 JEX852033 JOT852033 JYP852033 KIL852033 KSH852033 LCD852033 LLZ852033 LVV852033 MFR852033 MPN852033 MZJ852033 NJF852033 NTB852033 OCX852033 OMT852033 OWP852033 PGL852033 PQH852033 QAD852033 QJZ852033 QTV852033 RDR852033 RNN852033 RXJ852033 SHF852033 SRB852033 TAX852033 TKT852033 TUP852033 UEL852033 UOH852033 UYD852033 VHZ852033 VRV852033 WBR852033 WLN852033 WVJ852033 C917576 IX917569 ST917569 ACP917569 AML917569 AWH917569 BGD917569 BPZ917569 BZV917569 CJR917569 CTN917569 DDJ917569 DNF917569 DXB917569 EGX917569 EQT917569 FAP917569 FKL917569 FUH917569 GED917569 GNZ917569 GXV917569 HHR917569 HRN917569 IBJ917569 ILF917569 IVB917569 JEX917569 JOT917569 JYP917569 KIL917569 KSH917569 LCD917569 LLZ917569 LVV917569 MFR917569 MPN917569 MZJ917569 NJF917569 NTB917569 OCX917569 OMT917569 OWP917569 PGL917569 PQH917569 QAD917569 QJZ917569 QTV917569 RDR917569 RNN917569 RXJ917569 SHF917569 SRB917569 TAX917569 TKT917569 TUP917569 UEL917569 UOH917569 UYD917569 VHZ917569 VRV917569 WBR917569 WLN917569 WVJ917569 C983112 IX983105 ST983105 ACP983105 AML983105 AWH983105 BGD983105 BPZ983105 BZV983105 CJR983105 CTN983105 DDJ983105 DNF983105 DXB983105 EGX983105 EQT983105 FAP983105 FKL983105 FUH983105 GED983105 GNZ983105 GXV983105 HHR983105 HRN983105 IBJ983105 ILF983105 IVB983105 JEX983105 JOT983105 JYP983105 KIL983105 KSH983105 LCD983105 LLZ983105 LVV983105 MFR983105 MPN983105 MZJ983105 NJF983105 NTB983105 OCX983105 OMT983105 OWP983105 PGL983105 PQH983105 QAD983105 QJZ983105 QTV983105 RDR983105 RNN983105 RXJ983105 SHF983105 SRB983105 TAX983105 TKT983105 TUP983105 UEL983105 UOH983105 UYD983105 VHZ983105 VRV983105 WBR983105 WLN983105 WVJ983105 C82:C83 IX75:IX76 ST75:ST76 ACP75:ACP76 AML75:AML76 AWH75:AWH76 BGD75:BGD76 BPZ75:BPZ76 BZV75:BZV76 CJR75:CJR76 CTN75:CTN76 DDJ75:DDJ76 DNF75:DNF76 DXB75:DXB76 EGX75:EGX76 EQT75:EQT76 FAP75:FAP76 FKL75:FKL76 FUH75:FUH76 GED75:GED76 GNZ75:GNZ76 GXV75:GXV76 HHR75:HHR76 HRN75:HRN76 IBJ75:IBJ76 ILF75:ILF76 IVB75:IVB76 JEX75:JEX76 JOT75:JOT76 JYP75:JYP76 KIL75:KIL76 KSH75:KSH76 LCD75:LCD76 LLZ75:LLZ76 LVV75:LVV76 MFR75:MFR76 MPN75:MPN76 MZJ75:MZJ76 NJF75:NJF76 NTB75:NTB76 OCX75:OCX76 OMT75:OMT76 OWP75:OWP76 PGL75:PGL76 PQH75:PQH76 QAD75:QAD76 QJZ75:QJZ76 QTV75:QTV76 RDR75:RDR76 RNN75:RNN76 RXJ75:RXJ76 SHF75:SHF76 SRB75:SRB76 TAX75:TAX76 TKT75:TKT76 TUP75:TUP76 UEL75:UEL76 UOH75:UOH76 UYD75:UYD76 VHZ75:VHZ76 VRV75:VRV76 WBR75:WBR76 WLN75:WLN76 WVJ75:WVJ76 C65612:C65613 IX65605:IX65606 ST65605:ST65606 ACP65605:ACP65606 AML65605:AML65606 AWH65605:AWH65606 BGD65605:BGD65606 BPZ65605:BPZ65606 BZV65605:BZV65606 CJR65605:CJR65606 CTN65605:CTN65606 DDJ65605:DDJ65606 DNF65605:DNF65606 DXB65605:DXB65606 EGX65605:EGX65606 EQT65605:EQT65606 FAP65605:FAP65606 FKL65605:FKL65606 FUH65605:FUH65606 GED65605:GED65606 GNZ65605:GNZ65606 GXV65605:GXV65606 HHR65605:HHR65606 HRN65605:HRN65606 IBJ65605:IBJ65606 ILF65605:ILF65606 IVB65605:IVB65606 JEX65605:JEX65606 JOT65605:JOT65606 JYP65605:JYP65606 KIL65605:KIL65606 KSH65605:KSH65606 LCD65605:LCD65606 LLZ65605:LLZ65606 LVV65605:LVV65606 MFR65605:MFR65606 MPN65605:MPN65606 MZJ65605:MZJ65606 NJF65605:NJF65606 NTB65605:NTB65606 OCX65605:OCX65606 OMT65605:OMT65606 OWP65605:OWP65606 PGL65605:PGL65606 PQH65605:PQH65606 QAD65605:QAD65606 QJZ65605:QJZ65606 QTV65605:QTV65606 RDR65605:RDR65606 RNN65605:RNN65606 RXJ65605:RXJ65606 SHF65605:SHF65606 SRB65605:SRB65606 TAX65605:TAX65606 TKT65605:TKT65606 TUP65605:TUP65606 UEL65605:UEL65606 UOH65605:UOH65606 UYD65605:UYD65606 VHZ65605:VHZ65606 VRV65605:VRV65606 WBR65605:WBR65606 WLN65605:WLN65606 WVJ65605:WVJ65606 C131148:C131149 IX131141:IX131142 ST131141:ST131142 ACP131141:ACP131142 AML131141:AML131142 AWH131141:AWH131142 BGD131141:BGD131142 BPZ131141:BPZ131142 BZV131141:BZV131142 CJR131141:CJR131142 CTN131141:CTN131142 DDJ131141:DDJ131142 DNF131141:DNF131142 DXB131141:DXB131142 EGX131141:EGX131142 EQT131141:EQT131142 FAP131141:FAP131142 FKL131141:FKL131142 FUH131141:FUH131142 GED131141:GED131142 GNZ131141:GNZ131142 GXV131141:GXV131142 HHR131141:HHR131142 HRN131141:HRN131142 IBJ131141:IBJ131142 ILF131141:ILF131142 IVB131141:IVB131142 JEX131141:JEX131142 JOT131141:JOT131142 JYP131141:JYP131142 KIL131141:KIL131142 KSH131141:KSH131142 LCD131141:LCD131142 LLZ131141:LLZ131142 LVV131141:LVV131142 MFR131141:MFR131142 MPN131141:MPN131142 MZJ131141:MZJ131142 NJF131141:NJF131142 NTB131141:NTB131142 OCX131141:OCX131142 OMT131141:OMT131142 OWP131141:OWP131142 PGL131141:PGL131142 PQH131141:PQH131142 QAD131141:QAD131142 QJZ131141:QJZ131142 QTV131141:QTV131142 RDR131141:RDR131142 RNN131141:RNN131142 RXJ131141:RXJ131142 SHF131141:SHF131142 SRB131141:SRB131142 TAX131141:TAX131142 TKT131141:TKT131142 TUP131141:TUP131142 UEL131141:UEL131142 UOH131141:UOH131142 UYD131141:UYD131142 VHZ131141:VHZ131142 VRV131141:VRV131142 WBR131141:WBR131142 WLN131141:WLN131142 WVJ131141:WVJ131142 C196684:C196685 IX196677:IX196678 ST196677:ST196678 ACP196677:ACP196678 AML196677:AML196678 AWH196677:AWH196678 BGD196677:BGD196678 BPZ196677:BPZ196678 BZV196677:BZV196678 CJR196677:CJR196678 CTN196677:CTN196678 DDJ196677:DDJ196678 DNF196677:DNF196678 DXB196677:DXB196678 EGX196677:EGX196678 EQT196677:EQT196678 FAP196677:FAP196678 FKL196677:FKL196678 FUH196677:FUH196678 GED196677:GED196678 GNZ196677:GNZ196678 GXV196677:GXV196678 HHR196677:HHR196678 HRN196677:HRN196678 IBJ196677:IBJ196678 ILF196677:ILF196678 IVB196677:IVB196678 JEX196677:JEX196678 JOT196677:JOT196678 JYP196677:JYP196678 KIL196677:KIL196678 KSH196677:KSH196678 LCD196677:LCD196678 LLZ196677:LLZ196678 LVV196677:LVV196678 MFR196677:MFR196678 MPN196677:MPN196678 MZJ196677:MZJ196678 NJF196677:NJF196678 NTB196677:NTB196678 OCX196677:OCX196678 OMT196677:OMT196678 OWP196677:OWP196678 PGL196677:PGL196678 PQH196677:PQH196678 QAD196677:QAD196678 QJZ196677:QJZ196678 QTV196677:QTV196678 RDR196677:RDR196678 RNN196677:RNN196678 RXJ196677:RXJ196678 SHF196677:SHF196678 SRB196677:SRB196678 TAX196677:TAX196678 TKT196677:TKT196678 TUP196677:TUP196678 UEL196677:UEL196678 UOH196677:UOH196678 UYD196677:UYD196678 VHZ196677:VHZ196678 VRV196677:VRV196678 WBR196677:WBR196678 WLN196677:WLN196678 WVJ196677:WVJ196678 C262220:C262221 IX262213:IX262214 ST262213:ST262214 ACP262213:ACP262214 AML262213:AML262214 AWH262213:AWH262214 BGD262213:BGD262214 BPZ262213:BPZ262214 BZV262213:BZV262214 CJR262213:CJR262214 CTN262213:CTN262214 DDJ262213:DDJ262214 DNF262213:DNF262214 DXB262213:DXB262214 EGX262213:EGX262214 EQT262213:EQT262214 FAP262213:FAP262214 FKL262213:FKL262214 FUH262213:FUH262214 GED262213:GED262214 GNZ262213:GNZ262214 GXV262213:GXV262214 HHR262213:HHR262214 HRN262213:HRN262214 IBJ262213:IBJ262214 ILF262213:ILF262214 IVB262213:IVB262214 JEX262213:JEX262214 JOT262213:JOT262214 JYP262213:JYP262214 KIL262213:KIL262214 KSH262213:KSH262214 LCD262213:LCD262214 LLZ262213:LLZ262214 LVV262213:LVV262214 MFR262213:MFR262214 MPN262213:MPN262214 MZJ262213:MZJ262214 NJF262213:NJF262214 NTB262213:NTB262214 OCX262213:OCX262214 OMT262213:OMT262214 OWP262213:OWP262214 PGL262213:PGL262214 PQH262213:PQH262214 QAD262213:QAD262214 QJZ262213:QJZ262214 QTV262213:QTV262214 RDR262213:RDR262214 RNN262213:RNN262214 RXJ262213:RXJ262214 SHF262213:SHF262214 SRB262213:SRB262214 TAX262213:TAX262214 TKT262213:TKT262214 TUP262213:TUP262214 UEL262213:UEL262214 UOH262213:UOH262214 UYD262213:UYD262214 VHZ262213:VHZ262214 VRV262213:VRV262214 WBR262213:WBR262214 WLN262213:WLN262214 WVJ262213:WVJ262214 C327756:C327757 IX327749:IX327750 ST327749:ST327750 ACP327749:ACP327750 AML327749:AML327750 AWH327749:AWH327750 BGD327749:BGD327750 BPZ327749:BPZ327750 BZV327749:BZV327750 CJR327749:CJR327750 CTN327749:CTN327750 DDJ327749:DDJ327750 DNF327749:DNF327750 DXB327749:DXB327750 EGX327749:EGX327750 EQT327749:EQT327750 FAP327749:FAP327750 FKL327749:FKL327750 FUH327749:FUH327750 GED327749:GED327750 GNZ327749:GNZ327750 GXV327749:GXV327750 HHR327749:HHR327750 HRN327749:HRN327750 IBJ327749:IBJ327750 ILF327749:ILF327750 IVB327749:IVB327750 JEX327749:JEX327750 JOT327749:JOT327750 JYP327749:JYP327750 KIL327749:KIL327750 KSH327749:KSH327750 LCD327749:LCD327750 LLZ327749:LLZ327750 LVV327749:LVV327750 MFR327749:MFR327750 MPN327749:MPN327750 MZJ327749:MZJ327750 NJF327749:NJF327750 NTB327749:NTB327750 OCX327749:OCX327750 OMT327749:OMT327750 OWP327749:OWP327750 PGL327749:PGL327750 PQH327749:PQH327750 QAD327749:QAD327750 QJZ327749:QJZ327750 QTV327749:QTV327750 RDR327749:RDR327750 RNN327749:RNN327750 RXJ327749:RXJ327750 SHF327749:SHF327750 SRB327749:SRB327750 TAX327749:TAX327750 TKT327749:TKT327750 TUP327749:TUP327750 UEL327749:UEL327750 UOH327749:UOH327750 UYD327749:UYD327750 VHZ327749:VHZ327750 VRV327749:VRV327750 WBR327749:WBR327750 WLN327749:WLN327750 WVJ327749:WVJ327750 C393292:C393293 IX393285:IX393286 ST393285:ST393286 ACP393285:ACP393286 AML393285:AML393286 AWH393285:AWH393286 BGD393285:BGD393286 BPZ393285:BPZ393286 BZV393285:BZV393286 CJR393285:CJR393286 CTN393285:CTN393286 DDJ393285:DDJ393286 DNF393285:DNF393286 DXB393285:DXB393286 EGX393285:EGX393286 EQT393285:EQT393286 FAP393285:FAP393286 FKL393285:FKL393286 FUH393285:FUH393286 GED393285:GED393286 GNZ393285:GNZ393286 GXV393285:GXV393286 HHR393285:HHR393286 HRN393285:HRN393286 IBJ393285:IBJ393286 ILF393285:ILF393286 IVB393285:IVB393286 JEX393285:JEX393286 JOT393285:JOT393286 JYP393285:JYP393286 KIL393285:KIL393286 KSH393285:KSH393286 LCD393285:LCD393286 LLZ393285:LLZ393286 LVV393285:LVV393286 MFR393285:MFR393286 MPN393285:MPN393286 MZJ393285:MZJ393286 NJF393285:NJF393286 NTB393285:NTB393286 OCX393285:OCX393286 OMT393285:OMT393286 OWP393285:OWP393286 PGL393285:PGL393286 PQH393285:PQH393286 QAD393285:QAD393286 QJZ393285:QJZ393286 QTV393285:QTV393286 RDR393285:RDR393286 RNN393285:RNN393286 RXJ393285:RXJ393286 SHF393285:SHF393286 SRB393285:SRB393286 TAX393285:TAX393286 TKT393285:TKT393286 TUP393285:TUP393286 UEL393285:UEL393286 UOH393285:UOH393286 UYD393285:UYD393286 VHZ393285:VHZ393286 VRV393285:VRV393286 WBR393285:WBR393286 WLN393285:WLN393286 WVJ393285:WVJ393286 C458828:C458829 IX458821:IX458822 ST458821:ST458822 ACP458821:ACP458822 AML458821:AML458822 AWH458821:AWH458822 BGD458821:BGD458822 BPZ458821:BPZ458822 BZV458821:BZV458822 CJR458821:CJR458822 CTN458821:CTN458822 DDJ458821:DDJ458822 DNF458821:DNF458822 DXB458821:DXB458822 EGX458821:EGX458822 EQT458821:EQT458822 FAP458821:FAP458822 FKL458821:FKL458822 FUH458821:FUH458822 GED458821:GED458822 GNZ458821:GNZ458822 GXV458821:GXV458822 HHR458821:HHR458822 HRN458821:HRN458822 IBJ458821:IBJ458822 ILF458821:ILF458822 IVB458821:IVB458822 JEX458821:JEX458822 JOT458821:JOT458822 JYP458821:JYP458822 KIL458821:KIL458822 KSH458821:KSH458822 LCD458821:LCD458822 LLZ458821:LLZ458822 LVV458821:LVV458822 MFR458821:MFR458822 MPN458821:MPN458822 MZJ458821:MZJ458822 NJF458821:NJF458822 NTB458821:NTB458822 OCX458821:OCX458822 OMT458821:OMT458822 OWP458821:OWP458822 PGL458821:PGL458822 PQH458821:PQH458822 QAD458821:QAD458822 QJZ458821:QJZ458822 QTV458821:QTV458822 RDR458821:RDR458822 RNN458821:RNN458822 RXJ458821:RXJ458822 SHF458821:SHF458822 SRB458821:SRB458822 TAX458821:TAX458822 TKT458821:TKT458822 TUP458821:TUP458822 UEL458821:UEL458822 UOH458821:UOH458822 UYD458821:UYD458822 VHZ458821:VHZ458822 VRV458821:VRV458822 WBR458821:WBR458822 WLN458821:WLN458822 WVJ458821:WVJ458822 C524364:C524365 IX524357:IX524358 ST524357:ST524358 ACP524357:ACP524358 AML524357:AML524358 AWH524357:AWH524358 BGD524357:BGD524358 BPZ524357:BPZ524358 BZV524357:BZV524358 CJR524357:CJR524358 CTN524357:CTN524358 DDJ524357:DDJ524358 DNF524357:DNF524358 DXB524357:DXB524358 EGX524357:EGX524358 EQT524357:EQT524358 FAP524357:FAP524358 FKL524357:FKL524358 FUH524357:FUH524358 GED524357:GED524358 GNZ524357:GNZ524358 GXV524357:GXV524358 HHR524357:HHR524358 HRN524357:HRN524358 IBJ524357:IBJ524358 ILF524357:ILF524358 IVB524357:IVB524358 JEX524357:JEX524358 JOT524357:JOT524358 JYP524357:JYP524358 KIL524357:KIL524358 KSH524357:KSH524358 LCD524357:LCD524358 LLZ524357:LLZ524358 LVV524357:LVV524358 MFR524357:MFR524358 MPN524357:MPN524358 MZJ524357:MZJ524358 NJF524357:NJF524358 NTB524357:NTB524358 OCX524357:OCX524358 OMT524357:OMT524358 OWP524357:OWP524358 PGL524357:PGL524358 PQH524357:PQH524358 QAD524357:QAD524358 QJZ524357:QJZ524358 QTV524357:QTV524358 RDR524357:RDR524358 RNN524357:RNN524358 RXJ524357:RXJ524358 SHF524357:SHF524358 SRB524357:SRB524358 TAX524357:TAX524358 TKT524357:TKT524358 TUP524357:TUP524358 UEL524357:UEL524358 UOH524357:UOH524358 UYD524357:UYD524358 VHZ524357:VHZ524358 VRV524357:VRV524358 WBR524357:WBR524358 WLN524357:WLN524358 WVJ524357:WVJ524358 C589900:C589901 IX589893:IX589894 ST589893:ST589894 ACP589893:ACP589894 AML589893:AML589894 AWH589893:AWH589894 BGD589893:BGD589894 BPZ589893:BPZ589894 BZV589893:BZV589894 CJR589893:CJR589894 CTN589893:CTN589894 DDJ589893:DDJ589894 DNF589893:DNF589894 DXB589893:DXB589894 EGX589893:EGX589894 EQT589893:EQT589894 FAP589893:FAP589894 FKL589893:FKL589894 FUH589893:FUH589894 GED589893:GED589894 GNZ589893:GNZ589894 GXV589893:GXV589894 HHR589893:HHR589894 HRN589893:HRN589894 IBJ589893:IBJ589894 ILF589893:ILF589894 IVB589893:IVB589894 JEX589893:JEX589894 JOT589893:JOT589894 JYP589893:JYP589894 KIL589893:KIL589894 KSH589893:KSH589894 LCD589893:LCD589894 LLZ589893:LLZ589894 LVV589893:LVV589894 MFR589893:MFR589894 MPN589893:MPN589894 MZJ589893:MZJ589894 NJF589893:NJF589894 NTB589893:NTB589894 OCX589893:OCX589894 OMT589893:OMT589894 OWP589893:OWP589894 PGL589893:PGL589894 PQH589893:PQH589894 QAD589893:QAD589894 QJZ589893:QJZ589894 QTV589893:QTV589894 RDR589893:RDR589894 RNN589893:RNN589894 RXJ589893:RXJ589894 SHF589893:SHF589894 SRB589893:SRB589894 TAX589893:TAX589894 TKT589893:TKT589894 TUP589893:TUP589894 UEL589893:UEL589894 UOH589893:UOH589894 UYD589893:UYD589894 VHZ589893:VHZ589894 VRV589893:VRV589894 WBR589893:WBR589894 WLN589893:WLN589894 WVJ589893:WVJ589894 C655436:C655437 IX655429:IX655430 ST655429:ST655430 ACP655429:ACP655430 AML655429:AML655430 AWH655429:AWH655430 BGD655429:BGD655430 BPZ655429:BPZ655430 BZV655429:BZV655430 CJR655429:CJR655430 CTN655429:CTN655430 DDJ655429:DDJ655430 DNF655429:DNF655430 DXB655429:DXB655430 EGX655429:EGX655430 EQT655429:EQT655430 FAP655429:FAP655430 FKL655429:FKL655430 FUH655429:FUH655430 GED655429:GED655430 GNZ655429:GNZ655430 GXV655429:GXV655430 HHR655429:HHR655430 HRN655429:HRN655430 IBJ655429:IBJ655430 ILF655429:ILF655430 IVB655429:IVB655430 JEX655429:JEX655430 JOT655429:JOT655430 JYP655429:JYP655430 KIL655429:KIL655430 KSH655429:KSH655430 LCD655429:LCD655430 LLZ655429:LLZ655430 LVV655429:LVV655430 MFR655429:MFR655430 MPN655429:MPN655430 MZJ655429:MZJ655430 NJF655429:NJF655430 NTB655429:NTB655430 OCX655429:OCX655430 OMT655429:OMT655430 OWP655429:OWP655430 PGL655429:PGL655430 PQH655429:PQH655430 QAD655429:QAD655430 QJZ655429:QJZ655430 QTV655429:QTV655430 RDR655429:RDR655430 RNN655429:RNN655430 RXJ655429:RXJ655430 SHF655429:SHF655430 SRB655429:SRB655430 TAX655429:TAX655430 TKT655429:TKT655430 TUP655429:TUP655430 UEL655429:UEL655430 UOH655429:UOH655430 UYD655429:UYD655430 VHZ655429:VHZ655430 VRV655429:VRV655430 WBR655429:WBR655430 WLN655429:WLN655430 WVJ655429:WVJ655430 C720972:C720973 IX720965:IX720966 ST720965:ST720966 ACP720965:ACP720966 AML720965:AML720966 AWH720965:AWH720966 BGD720965:BGD720966 BPZ720965:BPZ720966 BZV720965:BZV720966 CJR720965:CJR720966 CTN720965:CTN720966 DDJ720965:DDJ720966 DNF720965:DNF720966 DXB720965:DXB720966 EGX720965:EGX720966 EQT720965:EQT720966 FAP720965:FAP720966 FKL720965:FKL720966 FUH720965:FUH720966 GED720965:GED720966 GNZ720965:GNZ720966 GXV720965:GXV720966 HHR720965:HHR720966 HRN720965:HRN720966 IBJ720965:IBJ720966 ILF720965:ILF720966 IVB720965:IVB720966 JEX720965:JEX720966 JOT720965:JOT720966 JYP720965:JYP720966 KIL720965:KIL720966 KSH720965:KSH720966 LCD720965:LCD720966 LLZ720965:LLZ720966 LVV720965:LVV720966 MFR720965:MFR720966 MPN720965:MPN720966 MZJ720965:MZJ720966 NJF720965:NJF720966 NTB720965:NTB720966 OCX720965:OCX720966 OMT720965:OMT720966 OWP720965:OWP720966 PGL720965:PGL720966 PQH720965:PQH720966 QAD720965:QAD720966 QJZ720965:QJZ720966 QTV720965:QTV720966 RDR720965:RDR720966 RNN720965:RNN720966 RXJ720965:RXJ720966 SHF720965:SHF720966 SRB720965:SRB720966 TAX720965:TAX720966 TKT720965:TKT720966 TUP720965:TUP720966 UEL720965:UEL720966 UOH720965:UOH720966 UYD720965:UYD720966 VHZ720965:VHZ720966 VRV720965:VRV720966 WBR720965:WBR720966 WLN720965:WLN720966 WVJ720965:WVJ720966 C786508:C786509 IX786501:IX786502 ST786501:ST786502 ACP786501:ACP786502 AML786501:AML786502 AWH786501:AWH786502 BGD786501:BGD786502 BPZ786501:BPZ786502 BZV786501:BZV786502 CJR786501:CJR786502 CTN786501:CTN786502 DDJ786501:DDJ786502 DNF786501:DNF786502 DXB786501:DXB786502 EGX786501:EGX786502 EQT786501:EQT786502 FAP786501:FAP786502 FKL786501:FKL786502 FUH786501:FUH786502 GED786501:GED786502 GNZ786501:GNZ786502 GXV786501:GXV786502 HHR786501:HHR786502 HRN786501:HRN786502 IBJ786501:IBJ786502 ILF786501:ILF786502 IVB786501:IVB786502 JEX786501:JEX786502 JOT786501:JOT786502 JYP786501:JYP786502 KIL786501:KIL786502 KSH786501:KSH786502 LCD786501:LCD786502 LLZ786501:LLZ786502 LVV786501:LVV786502 MFR786501:MFR786502 MPN786501:MPN786502 MZJ786501:MZJ786502 NJF786501:NJF786502 NTB786501:NTB786502 OCX786501:OCX786502 OMT786501:OMT786502 OWP786501:OWP786502 PGL786501:PGL786502 PQH786501:PQH786502 QAD786501:QAD786502 QJZ786501:QJZ786502 QTV786501:QTV786502 RDR786501:RDR786502 RNN786501:RNN786502 RXJ786501:RXJ786502 SHF786501:SHF786502 SRB786501:SRB786502 TAX786501:TAX786502 TKT786501:TKT786502 TUP786501:TUP786502 UEL786501:UEL786502 UOH786501:UOH786502 UYD786501:UYD786502 VHZ786501:VHZ786502 VRV786501:VRV786502 WBR786501:WBR786502 WLN786501:WLN786502 WVJ786501:WVJ786502 C852044:C852045 IX852037:IX852038 ST852037:ST852038 ACP852037:ACP852038 AML852037:AML852038 AWH852037:AWH852038 BGD852037:BGD852038 BPZ852037:BPZ852038 BZV852037:BZV852038 CJR852037:CJR852038 CTN852037:CTN852038 DDJ852037:DDJ852038 DNF852037:DNF852038 DXB852037:DXB852038 EGX852037:EGX852038 EQT852037:EQT852038 FAP852037:FAP852038 FKL852037:FKL852038 FUH852037:FUH852038 GED852037:GED852038 GNZ852037:GNZ852038 GXV852037:GXV852038 HHR852037:HHR852038 HRN852037:HRN852038 IBJ852037:IBJ852038 ILF852037:ILF852038 IVB852037:IVB852038 JEX852037:JEX852038 JOT852037:JOT852038 JYP852037:JYP852038 KIL852037:KIL852038 KSH852037:KSH852038 LCD852037:LCD852038 LLZ852037:LLZ852038 LVV852037:LVV852038 MFR852037:MFR852038 MPN852037:MPN852038 MZJ852037:MZJ852038 NJF852037:NJF852038 NTB852037:NTB852038 OCX852037:OCX852038 OMT852037:OMT852038 OWP852037:OWP852038 PGL852037:PGL852038 PQH852037:PQH852038 QAD852037:QAD852038 QJZ852037:QJZ852038 QTV852037:QTV852038 RDR852037:RDR852038 RNN852037:RNN852038 RXJ852037:RXJ852038 SHF852037:SHF852038 SRB852037:SRB852038 TAX852037:TAX852038 TKT852037:TKT852038 TUP852037:TUP852038 UEL852037:UEL852038 UOH852037:UOH852038 UYD852037:UYD852038 VHZ852037:VHZ852038 VRV852037:VRV852038 WBR852037:WBR852038 WLN852037:WLN852038 WVJ852037:WVJ852038 C917580:C917581 IX917573:IX917574 ST917573:ST917574 ACP917573:ACP917574 AML917573:AML917574 AWH917573:AWH917574 BGD917573:BGD917574 BPZ917573:BPZ917574 BZV917573:BZV917574 CJR917573:CJR917574 CTN917573:CTN917574 DDJ917573:DDJ917574 DNF917573:DNF917574 DXB917573:DXB917574 EGX917573:EGX917574 EQT917573:EQT917574 FAP917573:FAP917574 FKL917573:FKL917574 FUH917573:FUH917574 GED917573:GED917574 GNZ917573:GNZ917574 GXV917573:GXV917574 HHR917573:HHR917574 HRN917573:HRN917574 IBJ917573:IBJ917574 ILF917573:ILF917574 IVB917573:IVB917574 JEX917573:JEX917574 JOT917573:JOT917574 JYP917573:JYP917574 KIL917573:KIL917574 KSH917573:KSH917574 LCD917573:LCD917574 LLZ917573:LLZ917574 LVV917573:LVV917574 MFR917573:MFR917574 MPN917573:MPN917574 MZJ917573:MZJ917574 NJF917573:NJF917574 NTB917573:NTB917574 OCX917573:OCX917574 OMT917573:OMT917574 OWP917573:OWP917574 PGL917573:PGL917574 PQH917573:PQH917574 QAD917573:QAD917574 QJZ917573:QJZ917574 QTV917573:QTV917574 RDR917573:RDR917574 RNN917573:RNN917574 RXJ917573:RXJ917574 SHF917573:SHF917574 SRB917573:SRB917574 TAX917573:TAX917574 TKT917573:TKT917574 TUP917573:TUP917574 UEL917573:UEL917574 UOH917573:UOH917574 UYD917573:UYD917574 VHZ917573:VHZ917574 VRV917573:VRV917574 WBR917573:WBR917574 WLN917573:WLN917574 WVJ917573:WVJ917574 C983116:C983117 IX983109:IX983110 ST983109:ST983110 ACP983109:ACP983110 AML983109:AML983110 AWH983109:AWH983110 BGD983109:BGD983110 BPZ983109:BPZ983110 BZV983109:BZV983110 CJR983109:CJR983110 CTN983109:CTN983110 DDJ983109:DDJ983110 DNF983109:DNF983110 DXB983109:DXB983110 EGX983109:EGX983110 EQT983109:EQT983110 FAP983109:FAP983110 FKL983109:FKL983110 FUH983109:FUH983110 GED983109:GED983110 GNZ983109:GNZ983110 GXV983109:GXV983110 HHR983109:HHR983110 HRN983109:HRN983110 IBJ983109:IBJ983110 ILF983109:ILF983110 IVB983109:IVB983110 JEX983109:JEX983110 JOT983109:JOT983110 JYP983109:JYP983110 KIL983109:KIL983110 KSH983109:KSH983110 LCD983109:LCD983110 LLZ983109:LLZ983110 LVV983109:LVV983110 MFR983109:MFR983110 MPN983109:MPN983110 MZJ983109:MZJ983110 NJF983109:NJF983110 NTB983109:NTB983110 OCX983109:OCX983110 OMT983109:OMT983110 OWP983109:OWP983110 PGL983109:PGL983110 PQH983109:PQH983110 QAD983109:QAD983110 QJZ983109:QJZ983110 QTV983109:QTV983110 RDR983109:RDR983110 RNN983109:RNN983110 RXJ983109:RXJ983110 SHF983109:SHF983110 SRB983109:SRB983110 TAX983109:TAX983110 TKT983109:TKT983110 TUP983109:TUP983110 UEL983109:UEL983110 UOH983109:UOH983110 UYD983109:UYD983110 VHZ983109:VHZ983110 VRV983109:VRV983110 WBR983109:WBR983110 WLN983109:WLN983110 WVJ983109:WVJ983110 G85 JB78 SX78 ACT78 AMP78 AWL78 BGH78 BQD78 BZZ78 CJV78 CTR78 DDN78 DNJ78 DXF78 EHB78 EQX78 FAT78 FKP78 FUL78 GEH78 GOD78 GXZ78 HHV78 HRR78 IBN78 ILJ78 IVF78 JFB78 JOX78 JYT78 KIP78 KSL78 LCH78 LMD78 LVZ78 MFV78 MPR78 MZN78 NJJ78 NTF78 ODB78 OMX78 OWT78 PGP78 PQL78 QAH78 QKD78 QTZ78 RDV78 RNR78 RXN78 SHJ78 SRF78 TBB78 TKX78 TUT78 UEP78 UOL78 UYH78 VID78 VRZ78 WBV78 WLR78 WVN78 G65615 JB65608 SX65608 ACT65608 AMP65608 AWL65608 BGH65608 BQD65608 BZZ65608 CJV65608 CTR65608 DDN65608 DNJ65608 DXF65608 EHB65608 EQX65608 FAT65608 FKP65608 FUL65608 GEH65608 GOD65608 GXZ65608 HHV65608 HRR65608 IBN65608 ILJ65608 IVF65608 JFB65608 JOX65608 JYT65608 KIP65608 KSL65608 LCH65608 LMD65608 LVZ65608 MFV65608 MPR65608 MZN65608 NJJ65608 NTF65608 ODB65608 OMX65608 OWT65608 PGP65608 PQL65608 QAH65608 QKD65608 QTZ65608 RDV65608 RNR65608 RXN65608 SHJ65608 SRF65608 TBB65608 TKX65608 TUT65608 UEP65608 UOL65608 UYH65608 VID65608 VRZ65608 WBV65608 WLR65608 WVN65608 G131151 JB131144 SX131144 ACT131144 AMP131144 AWL131144 BGH131144 BQD131144 BZZ131144 CJV131144 CTR131144 DDN131144 DNJ131144 DXF131144 EHB131144 EQX131144 FAT131144 FKP131144 FUL131144 GEH131144 GOD131144 GXZ131144 HHV131144 HRR131144 IBN131144 ILJ131144 IVF131144 JFB131144 JOX131144 JYT131144 KIP131144 KSL131144 LCH131144 LMD131144 LVZ131144 MFV131144 MPR131144 MZN131144 NJJ131144 NTF131144 ODB131144 OMX131144 OWT131144 PGP131144 PQL131144 QAH131144 QKD131144 QTZ131144 RDV131144 RNR131144 RXN131144 SHJ131144 SRF131144 TBB131144 TKX131144 TUT131144 UEP131144 UOL131144 UYH131144 VID131144 VRZ131144 WBV131144 WLR131144 WVN131144 G196687 JB196680 SX196680 ACT196680 AMP196680 AWL196680 BGH196680 BQD196680 BZZ196680 CJV196680 CTR196680 DDN196680 DNJ196680 DXF196680 EHB196680 EQX196680 FAT196680 FKP196680 FUL196680 GEH196680 GOD196680 GXZ196680 HHV196680 HRR196680 IBN196680 ILJ196680 IVF196680 JFB196680 JOX196680 JYT196680 KIP196680 KSL196680 LCH196680 LMD196680 LVZ196680 MFV196680 MPR196680 MZN196680 NJJ196680 NTF196680 ODB196680 OMX196680 OWT196680 PGP196680 PQL196680 QAH196680 QKD196680 QTZ196680 RDV196680 RNR196680 RXN196680 SHJ196680 SRF196680 TBB196680 TKX196680 TUT196680 UEP196680 UOL196680 UYH196680 VID196680 VRZ196680 WBV196680 WLR196680 WVN196680 G262223 JB262216 SX262216 ACT262216 AMP262216 AWL262216 BGH262216 BQD262216 BZZ262216 CJV262216 CTR262216 DDN262216 DNJ262216 DXF262216 EHB262216 EQX262216 FAT262216 FKP262216 FUL262216 GEH262216 GOD262216 GXZ262216 HHV262216 HRR262216 IBN262216 ILJ262216 IVF262216 JFB262216 JOX262216 JYT262216 KIP262216 KSL262216 LCH262216 LMD262216 LVZ262216 MFV262216 MPR262216 MZN262216 NJJ262216 NTF262216 ODB262216 OMX262216 OWT262216 PGP262216 PQL262216 QAH262216 QKD262216 QTZ262216 RDV262216 RNR262216 RXN262216 SHJ262216 SRF262216 TBB262216 TKX262216 TUT262216 UEP262216 UOL262216 UYH262216 VID262216 VRZ262216 WBV262216 WLR262216 WVN262216 G327759 JB327752 SX327752 ACT327752 AMP327752 AWL327752 BGH327752 BQD327752 BZZ327752 CJV327752 CTR327752 DDN327752 DNJ327752 DXF327752 EHB327752 EQX327752 FAT327752 FKP327752 FUL327752 GEH327752 GOD327752 GXZ327752 HHV327752 HRR327752 IBN327752 ILJ327752 IVF327752 JFB327752 JOX327752 JYT327752 KIP327752 KSL327752 LCH327752 LMD327752 LVZ327752 MFV327752 MPR327752 MZN327752 NJJ327752 NTF327752 ODB327752 OMX327752 OWT327752 PGP327752 PQL327752 QAH327752 QKD327752 QTZ327752 RDV327752 RNR327752 RXN327752 SHJ327752 SRF327752 TBB327752 TKX327752 TUT327752 UEP327752 UOL327752 UYH327752 VID327752 VRZ327752 WBV327752 WLR327752 WVN327752 G393295 JB393288 SX393288 ACT393288 AMP393288 AWL393288 BGH393288 BQD393288 BZZ393288 CJV393288 CTR393288 DDN393288 DNJ393288 DXF393288 EHB393288 EQX393288 FAT393288 FKP393288 FUL393288 GEH393288 GOD393288 GXZ393288 HHV393288 HRR393288 IBN393288 ILJ393288 IVF393288 JFB393288 JOX393288 JYT393288 KIP393288 KSL393288 LCH393288 LMD393288 LVZ393288 MFV393288 MPR393288 MZN393288 NJJ393288 NTF393288 ODB393288 OMX393288 OWT393288 PGP393288 PQL393288 QAH393288 QKD393288 QTZ393288 RDV393288 RNR393288 RXN393288 SHJ393288 SRF393288 TBB393288 TKX393288 TUT393288 UEP393288 UOL393288 UYH393288 VID393288 VRZ393288 WBV393288 WLR393288 WVN393288 G458831 JB458824 SX458824 ACT458824 AMP458824 AWL458824 BGH458824 BQD458824 BZZ458824 CJV458824 CTR458824 DDN458824 DNJ458824 DXF458824 EHB458824 EQX458824 FAT458824 FKP458824 FUL458824 GEH458824 GOD458824 GXZ458824 HHV458824 HRR458824 IBN458824 ILJ458824 IVF458824 JFB458824 JOX458824 JYT458824 KIP458824 KSL458824 LCH458824 LMD458824 LVZ458824 MFV458824 MPR458824 MZN458824 NJJ458824 NTF458824 ODB458824 OMX458824 OWT458824 PGP458824 PQL458824 QAH458824 QKD458824 QTZ458824 RDV458824 RNR458824 RXN458824 SHJ458824 SRF458824 TBB458824 TKX458824 TUT458824 UEP458824 UOL458824 UYH458824 VID458824 VRZ458824 WBV458824 WLR458824 WVN458824 G524367 JB524360 SX524360 ACT524360 AMP524360 AWL524360 BGH524360 BQD524360 BZZ524360 CJV524360 CTR524360 DDN524360 DNJ524360 DXF524360 EHB524360 EQX524360 FAT524360 FKP524360 FUL524360 GEH524360 GOD524360 GXZ524360 HHV524360 HRR524360 IBN524360 ILJ524360 IVF524360 JFB524360 JOX524360 JYT524360 KIP524360 KSL524360 LCH524360 LMD524360 LVZ524360 MFV524360 MPR524360 MZN524360 NJJ524360 NTF524360 ODB524360 OMX524360 OWT524360 PGP524360 PQL524360 QAH524360 QKD524360 QTZ524360 RDV524360 RNR524360 RXN524360 SHJ524360 SRF524360 TBB524360 TKX524360 TUT524360 UEP524360 UOL524360 UYH524360 VID524360 VRZ524360 WBV524360 WLR524360 WVN524360 G589903 JB589896 SX589896 ACT589896 AMP589896 AWL589896 BGH589896 BQD589896 BZZ589896 CJV589896 CTR589896 DDN589896 DNJ589896 DXF589896 EHB589896 EQX589896 FAT589896 FKP589896 FUL589896 GEH589896 GOD589896 GXZ589896 HHV589896 HRR589896 IBN589896 ILJ589896 IVF589896 JFB589896 JOX589896 JYT589896 KIP589896 KSL589896 LCH589896 LMD589896 LVZ589896 MFV589896 MPR589896 MZN589896 NJJ589896 NTF589896 ODB589896 OMX589896 OWT589896 PGP589896 PQL589896 QAH589896 QKD589896 QTZ589896 RDV589896 RNR589896 RXN589896 SHJ589896 SRF589896 TBB589896 TKX589896 TUT589896 UEP589896 UOL589896 UYH589896 VID589896 VRZ589896 WBV589896 WLR589896 WVN589896 G655439 JB655432 SX655432 ACT655432 AMP655432 AWL655432 BGH655432 BQD655432 BZZ655432 CJV655432 CTR655432 DDN655432 DNJ655432 DXF655432 EHB655432 EQX655432 FAT655432 FKP655432 FUL655432 GEH655432 GOD655432 GXZ655432 HHV655432 HRR655432 IBN655432 ILJ655432 IVF655432 JFB655432 JOX655432 JYT655432 KIP655432 KSL655432 LCH655432 LMD655432 LVZ655432 MFV655432 MPR655432 MZN655432 NJJ655432 NTF655432 ODB655432 OMX655432 OWT655432 PGP655432 PQL655432 QAH655432 QKD655432 QTZ655432 RDV655432 RNR655432 RXN655432 SHJ655432 SRF655432 TBB655432 TKX655432 TUT655432 UEP655432 UOL655432 UYH655432 VID655432 VRZ655432 WBV655432 WLR655432 WVN655432 G720975 JB720968 SX720968 ACT720968 AMP720968 AWL720968 BGH720968 BQD720968 BZZ720968 CJV720968 CTR720968 DDN720968 DNJ720968 DXF720968 EHB720968 EQX720968 FAT720968 FKP720968 FUL720968 GEH720968 GOD720968 GXZ720968 HHV720968 HRR720968 IBN720968 ILJ720968 IVF720968 JFB720968 JOX720968 JYT720968 KIP720968 KSL720968 LCH720968 LMD720968 LVZ720968 MFV720968 MPR720968 MZN720968 NJJ720968 NTF720968 ODB720968 OMX720968 OWT720968 PGP720968 PQL720968 QAH720968 QKD720968 QTZ720968 RDV720968 RNR720968 RXN720968 SHJ720968 SRF720968 TBB720968 TKX720968 TUT720968 UEP720968 UOL720968 UYH720968 VID720968 VRZ720968 WBV720968 WLR720968 WVN720968 G786511 JB786504 SX786504 ACT786504 AMP786504 AWL786504 BGH786504 BQD786504 BZZ786504 CJV786504 CTR786504 DDN786504 DNJ786504 DXF786504 EHB786504 EQX786504 FAT786504 FKP786504 FUL786504 GEH786504 GOD786504 GXZ786504 HHV786504 HRR786504 IBN786504 ILJ786504 IVF786504 JFB786504 JOX786504 JYT786504 KIP786504 KSL786504 LCH786504 LMD786504 LVZ786504 MFV786504 MPR786504 MZN786504 NJJ786504 NTF786504 ODB786504 OMX786504 OWT786504 PGP786504 PQL786504 QAH786504 QKD786504 QTZ786504 RDV786504 RNR786504 RXN786504 SHJ786504 SRF786504 TBB786504 TKX786504 TUT786504 UEP786504 UOL786504 UYH786504 VID786504 VRZ786504 WBV786504 WLR786504 WVN786504 G852047 JB852040 SX852040 ACT852040 AMP852040 AWL852040 BGH852040 BQD852040 BZZ852040 CJV852040 CTR852040 DDN852040 DNJ852040 DXF852040 EHB852040 EQX852040 FAT852040 FKP852040 FUL852040 GEH852040 GOD852040 GXZ852040 HHV852040 HRR852040 IBN852040 ILJ852040 IVF852040 JFB852040 JOX852040 JYT852040 KIP852040 KSL852040 LCH852040 LMD852040 LVZ852040 MFV852040 MPR852040 MZN852040 NJJ852040 NTF852040 ODB852040 OMX852040 OWT852040 PGP852040 PQL852040 QAH852040 QKD852040 QTZ852040 RDV852040 RNR852040 RXN852040 SHJ852040 SRF852040 TBB852040 TKX852040 TUT852040 UEP852040 UOL852040 UYH852040 VID852040 VRZ852040 WBV852040 WLR852040 WVN852040 G917583 JB917576 SX917576 ACT917576 AMP917576 AWL917576 BGH917576 BQD917576 BZZ917576 CJV917576 CTR917576 DDN917576 DNJ917576 DXF917576 EHB917576 EQX917576 FAT917576 FKP917576 FUL917576 GEH917576 GOD917576 GXZ917576 HHV917576 HRR917576 IBN917576 ILJ917576 IVF917576 JFB917576 JOX917576 JYT917576 KIP917576 KSL917576 LCH917576 LMD917576 LVZ917576 MFV917576 MPR917576 MZN917576 NJJ917576 NTF917576 ODB917576 OMX917576 OWT917576 PGP917576 PQL917576 QAH917576 QKD917576 QTZ917576 RDV917576 RNR917576 RXN917576 SHJ917576 SRF917576 TBB917576 TKX917576 TUT917576 UEP917576 UOL917576 UYH917576 VID917576 VRZ917576 WBV917576 WLR917576 WVN917576 G983119 JB983112 SX983112 ACT983112 AMP983112 AWL983112 BGH983112 BQD983112 BZZ983112 CJV983112 CTR983112 DDN983112 DNJ983112 DXF983112 EHB983112 EQX983112 FAT983112 FKP983112 FUL983112 GEH983112 GOD983112 GXZ983112 HHV983112 HRR983112 IBN983112 ILJ983112 IVF983112 JFB983112 JOX983112 JYT983112 KIP983112 KSL983112 LCH983112 LMD983112 LVZ983112 MFV983112 MPR983112 MZN983112 NJJ983112 NTF983112 ODB983112 OMX983112 OWT983112 PGP983112 PQL983112 QAH983112 QKD983112 QTZ983112 RDV983112 RNR983112 RXN983112 SHJ983112 SRF983112 TBB983112 TKX983112 TUT983112 UEP983112 UOL983112 UYH983112 VID983112 VRZ983112 WBV983112 WLR983112 WVN983112 G90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G65620 JB65613 SX65613 ACT65613 AMP65613 AWL65613 BGH65613 BQD65613 BZZ65613 CJV65613 CTR65613 DDN65613 DNJ65613 DXF65613 EHB65613 EQX65613 FAT65613 FKP65613 FUL65613 GEH65613 GOD65613 GXZ65613 HHV65613 HRR65613 IBN65613 ILJ65613 IVF65613 JFB65613 JOX65613 JYT65613 KIP65613 KSL65613 LCH65613 LMD65613 LVZ65613 MFV65613 MPR65613 MZN65613 NJJ65613 NTF65613 ODB65613 OMX65613 OWT65613 PGP65613 PQL65613 QAH65613 QKD65613 QTZ65613 RDV65613 RNR65613 RXN65613 SHJ65613 SRF65613 TBB65613 TKX65613 TUT65613 UEP65613 UOL65613 UYH65613 VID65613 VRZ65613 WBV65613 WLR65613 WVN65613 G131156 JB131149 SX131149 ACT131149 AMP131149 AWL131149 BGH131149 BQD131149 BZZ131149 CJV131149 CTR131149 DDN131149 DNJ131149 DXF131149 EHB131149 EQX131149 FAT131149 FKP131149 FUL131149 GEH131149 GOD131149 GXZ131149 HHV131149 HRR131149 IBN131149 ILJ131149 IVF131149 JFB131149 JOX131149 JYT131149 KIP131149 KSL131149 LCH131149 LMD131149 LVZ131149 MFV131149 MPR131149 MZN131149 NJJ131149 NTF131149 ODB131149 OMX131149 OWT131149 PGP131149 PQL131149 QAH131149 QKD131149 QTZ131149 RDV131149 RNR131149 RXN131149 SHJ131149 SRF131149 TBB131149 TKX131149 TUT131149 UEP131149 UOL131149 UYH131149 VID131149 VRZ131149 WBV131149 WLR131149 WVN131149 G196692 JB196685 SX196685 ACT196685 AMP196685 AWL196685 BGH196685 BQD196685 BZZ196685 CJV196685 CTR196685 DDN196685 DNJ196685 DXF196685 EHB196685 EQX196685 FAT196685 FKP196685 FUL196685 GEH196685 GOD196685 GXZ196685 HHV196685 HRR196685 IBN196685 ILJ196685 IVF196685 JFB196685 JOX196685 JYT196685 KIP196685 KSL196685 LCH196685 LMD196685 LVZ196685 MFV196685 MPR196685 MZN196685 NJJ196685 NTF196685 ODB196685 OMX196685 OWT196685 PGP196685 PQL196685 QAH196685 QKD196685 QTZ196685 RDV196685 RNR196685 RXN196685 SHJ196685 SRF196685 TBB196685 TKX196685 TUT196685 UEP196685 UOL196685 UYH196685 VID196685 VRZ196685 WBV196685 WLR196685 WVN196685 G262228 JB262221 SX262221 ACT262221 AMP262221 AWL262221 BGH262221 BQD262221 BZZ262221 CJV262221 CTR262221 DDN262221 DNJ262221 DXF262221 EHB262221 EQX262221 FAT262221 FKP262221 FUL262221 GEH262221 GOD262221 GXZ262221 HHV262221 HRR262221 IBN262221 ILJ262221 IVF262221 JFB262221 JOX262221 JYT262221 KIP262221 KSL262221 LCH262221 LMD262221 LVZ262221 MFV262221 MPR262221 MZN262221 NJJ262221 NTF262221 ODB262221 OMX262221 OWT262221 PGP262221 PQL262221 QAH262221 QKD262221 QTZ262221 RDV262221 RNR262221 RXN262221 SHJ262221 SRF262221 TBB262221 TKX262221 TUT262221 UEP262221 UOL262221 UYH262221 VID262221 VRZ262221 WBV262221 WLR262221 WVN262221 G327764 JB327757 SX327757 ACT327757 AMP327757 AWL327757 BGH327757 BQD327757 BZZ327757 CJV327757 CTR327757 DDN327757 DNJ327757 DXF327757 EHB327757 EQX327757 FAT327757 FKP327757 FUL327757 GEH327757 GOD327757 GXZ327757 HHV327757 HRR327757 IBN327757 ILJ327757 IVF327757 JFB327757 JOX327757 JYT327757 KIP327757 KSL327757 LCH327757 LMD327757 LVZ327757 MFV327757 MPR327757 MZN327757 NJJ327757 NTF327757 ODB327757 OMX327757 OWT327757 PGP327757 PQL327757 QAH327757 QKD327757 QTZ327757 RDV327757 RNR327757 RXN327757 SHJ327757 SRF327757 TBB327757 TKX327757 TUT327757 UEP327757 UOL327757 UYH327757 VID327757 VRZ327757 WBV327757 WLR327757 WVN327757 G393300 JB393293 SX393293 ACT393293 AMP393293 AWL393293 BGH393293 BQD393293 BZZ393293 CJV393293 CTR393293 DDN393293 DNJ393293 DXF393293 EHB393293 EQX393293 FAT393293 FKP393293 FUL393293 GEH393293 GOD393293 GXZ393293 HHV393293 HRR393293 IBN393293 ILJ393293 IVF393293 JFB393293 JOX393293 JYT393293 KIP393293 KSL393293 LCH393293 LMD393293 LVZ393293 MFV393293 MPR393293 MZN393293 NJJ393293 NTF393293 ODB393293 OMX393293 OWT393293 PGP393293 PQL393293 QAH393293 QKD393293 QTZ393293 RDV393293 RNR393293 RXN393293 SHJ393293 SRF393293 TBB393293 TKX393293 TUT393293 UEP393293 UOL393293 UYH393293 VID393293 VRZ393293 WBV393293 WLR393293 WVN393293 G458836 JB458829 SX458829 ACT458829 AMP458829 AWL458829 BGH458829 BQD458829 BZZ458829 CJV458829 CTR458829 DDN458829 DNJ458829 DXF458829 EHB458829 EQX458829 FAT458829 FKP458829 FUL458829 GEH458829 GOD458829 GXZ458829 HHV458829 HRR458829 IBN458829 ILJ458829 IVF458829 JFB458829 JOX458829 JYT458829 KIP458829 KSL458829 LCH458829 LMD458829 LVZ458829 MFV458829 MPR458829 MZN458829 NJJ458829 NTF458829 ODB458829 OMX458829 OWT458829 PGP458829 PQL458829 QAH458829 QKD458829 QTZ458829 RDV458829 RNR458829 RXN458829 SHJ458829 SRF458829 TBB458829 TKX458829 TUT458829 UEP458829 UOL458829 UYH458829 VID458829 VRZ458829 WBV458829 WLR458829 WVN458829 G524372 JB524365 SX524365 ACT524365 AMP524365 AWL524365 BGH524365 BQD524365 BZZ524365 CJV524365 CTR524365 DDN524365 DNJ524365 DXF524365 EHB524365 EQX524365 FAT524365 FKP524365 FUL524365 GEH524365 GOD524365 GXZ524365 HHV524365 HRR524365 IBN524365 ILJ524365 IVF524365 JFB524365 JOX524365 JYT524365 KIP524365 KSL524365 LCH524365 LMD524365 LVZ524365 MFV524365 MPR524365 MZN524365 NJJ524365 NTF524365 ODB524365 OMX524365 OWT524365 PGP524365 PQL524365 QAH524365 QKD524365 QTZ524365 RDV524365 RNR524365 RXN524365 SHJ524365 SRF524365 TBB524365 TKX524365 TUT524365 UEP524365 UOL524365 UYH524365 VID524365 VRZ524365 WBV524365 WLR524365 WVN524365 G589908 JB589901 SX589901 ACT589901 AMP589901 AWL589901 BGH589901 BQD589901 BZZ589901 CJV589901 CTR589901 DDN589901 DNJ589901 DXF589901 EHB589901 EQX589901 FAT589901 FKP589901 FUL589901 GEH589901 GOD589901 GXZ589901 HHV589901 HRR589901 IBN589901 ILJ589901 IVF589901 JFB589901 JOX589901 JYT589901 KIP589901 KSL589901 LCH589901 LMD589901 LVZ589901 MFV589901 MPR589901 MZN589901 NJJ589901 NTF589901 ODB589901 OMX589901 OWT589901 PGP589901 PQL589901 QAH589901 QKD589901 QTZ589901 RDV589901 RNR589901 RXN589901 SHJ589901 SRF589901 TBB589901 TKX589901 TUT589901 UEP589901 UOL589901 UYH589901 VID589901 VRZ589901 WBV589901 WLR589901 WVN589901 G655444 JB655437 SX655437 ACT655437 AMP655437 AWL655437 BGH655437 BQD655437 BZZ655437 CJV655437 CTR655437 DDN655437 DNJ655437 DXF655437 EHB655437 EQX655437 FAT655437 FKP655437 FUL655437 GEH655437 GOD655437 GXZ655437 HHV655437 HRR655437 IBN655437 ILJ655437 IVF655437 JFB655437 JOX655437 JYT655437 KIP655437 KSL655437 LCH655437 LMD655437 LVZ655437 MFV655437 MPR655437 MZN655437 NJJ655437 NTF655437 ODB655437 OMX655437 OWT655437 PGP655437 PQL655437 QAH655437 QKD655437 QTZ655437 RDV655437 RNR655437 RXN655437 SHJ655437 SRF655437 TBB655437 TKX655437 TUT655437 UEP655437 UOL655437 UYH655437 VID655437 VRZ655437 WBV655437 WLR655437 WVN655437 G720980 JB720973 SX720973 ACT720973 AMP720973 AWL720973 BGH720973 BQD720973 BZZ720973 CJV720973 CTR720973 DDN720973 DNJ720973 DXF720973 EHB720973 EQX720973 FAT720973 FKP720973 FUL720973 GEH720973 GOD720973 GXZ720973 HHV720973 HRR720973 IBN720973 ILJ720973 IVF720973 JFB720973 JOX720973 JYT720973 KIP720973 KSL720973 LCH720973 LMD720973 LVZ720973 MFV720973 MPR720973 MZN720973 NJJ720973 NTF720973 ODB720973 OMX720973 OWT720973 PGP720973 PQL720973 QAH720973 QKD720973 QTZ720973 RDV720973 RNR720973 RXN720973 SHJ720973 SRF720973 TBB720973 TKX720973 TUT720973 UEP720973 UOL720973 UYH720973 VID720973 VRZ720973 WBV720973 WLR720973 WVN720973 G786516 JB786509 SX786509 ACT786509 AMP786509 AWL786509 BGH786509 BQD786509 BZZ786509 CJV786509 CTR786509 DDN786509 DNJ786509 DXF786509 EHB786509 EQX786509 FAT786509 FKP786509 FUL786509 GEH786509 GOD786509 GXZ786509 HHV786509 HRR786509 IBN786509 ILJ786509 IVF786509 JFB786509 JOX786509 JYT786509 KIP786509 KSL786509 LCH786509 LMD786509 LVZ786509 MFV786509 MPR786509 MZN786509 NJJ786509 NTF786509 ODB786509 OMX786509 OWT786509 PGP786509 PQL786509 QAH786509 QKD786509 QTZ786509 RDV786509 RNR786509 RXN786509 SHJ786509 SRF786509 TBB786509 TKX786509 TUT786509 UEP786509 UOL786509 UYH786509 VID786509 VRZ786509 WBV786509 WLR786509 WVN786509 G852052 JB852045 SX852045 ACT852045 AMP852045 AWL852045 BGH852045 BQD852045 BZZ852045 CJV852045 CTR852045 DDN852045 DNJ852045 DXF852045 EHB852045 EQX852045 FAT852045 FKP852045 FUL852045 GEH852045 GOD852045 GXZ852045 HHV852045 HRR852045 IBN852045 ILJ852045 IVF852045 JFB852045 JOX852045 JYT852045 KIP852045 KSL852045 LCH852045 LMD852045 LVZ852045 MFV852045 MPR852045 MZN852045 NJJ852045 NTF852045 ODB852045 OMX852045 OWT852045 PGP852045 PQL852045 QAH852045 QKD852045 QTZ852045 RDV852045 RNR852045 RXN852045 SHJ852045 SRF852045 TBB852045 TKX852045 TUT852045 UEP852045 UOL852045 UYH852045 VID852045 VRZ852045 WBV852045 WLR852045 WVN852045 G917588 JB917581 SX917581 ACT917581 AMP917581 AWL917581 BGH917581 BQD917581 BZZ917581 CJV917581 CTR917581 DDN917581 DNJ917581 DXF917581 EHB917581 EQX917581 FAT917581 FKP917581 FUL917581 GEH917581 GOD917581 GXZ917581 HHV917581 HRR917581 IBN917581 ILJ917581 IVF917581 JFB917581 JOX917581 JYT917581 KIP917581 KSL917581 LCH917581 LMD917581 LVZ917581 MFV917581 MPR917581 MZN917581 NJJ917581 NTF917581 ODB917581 OMX917581 OWT917581 PGP917581 PQL917581 QAH917581 QKD917581 QTZ917581 RDV917581 RNR917581 RXN917581 SHJ917581 SRF917581 TBB917581 TKX917581 TUT917581 UEP917581 UOL917581 UYH917581 VID917581 VRZ917581 WBV917581 WLR917581 WVN917581 G983124 JB983117 SX983117 ACT983117 AMP983117 AWL983117 BGH983117 BQD983117 BZZ983117 CJV983117 CTR983117 DDN983117 DNJ983117 DXF983117 EHB983117 EQX983117 FAT983117 FKP983117 FUL983117 GEH983117 GOD983117 GXZ983117 HHV983117 HRR983117 IBN983117 ILJ983117 IVF983117 JFB983117 JOX983117 JYT983117 KIP983117 KSL983117 LCH983117 LMD983117 LVZ983117 MFV983117 MPR983117 MZN983117 NJJ983117 NTF983117 ODB983117 OMX983117 OWT983117 PGP983117 PQL983117 QAH983117 QKD983117 QTZ983117 RDV983117 RNR983117 RXN983117 SHJ983117 SRF983117 TBB983117 TKX983117 TUT983117 UEP983117 UOL983117 UYH983117 VID983117 VRZ983117 WBV983117 WLR983117 WVN983117 C90 IX83 ST83 ACP83 AML83 AWH83 BGD83 BPZ83 BZV83 CJR83 CTN83 DDJ83 DNF83 DXB83 EGX83 EQT83 FAP83 FKL83 FUH83 GED83 GNZ83 GXV83 HHR83 HRN83 IBJ83 ILF83 IVB83 JEX83 JOT83 JYP83 KIL83 KSH83 LCD83 LLZ83 LVV83 MFR83 MPN83 MZJ83 NJF83 NTB83 OCX83 OMT83 OWP83 PGL83 PQH83 QAD83 QJZ83 QTV83 RDR83 RNN83 RXJ83 SHF83 SRB83 TAX83 TKT83 TUP83 UEL83 UOH83 UYD83 VHZ83 VRV83 WBR83 WLN83 WVJ83 C65620 IX65613 ST65613 ACP65613 AML65613 AWH65613 BGD65613 BPZ65613 BZV65613 CJR65613 CTN65613 DDJ65613 DNF65613 DXB65613 EGX65613 EQT65613 FAP65613 FKL65613 FUH65613 GED65613 GNZ65613 GXV65613 HHR65613 HRN65613 IBJ65613 ILF65613 IVB65613 JEX65613 JOT65613 JYP65613 KIL65613 KSH65613 LCD65613 LLZ65613 LVV65613 MFR65613 MPN65613 MZJ65613 NJF65613 NTB65613 OCX65613 OMT65613 OWP65613 PGL65613 PQH65613 QAD65613 QJZ65613 QTV65613 RDR65613 RNN65613 RXJ65613 SHF65613 SRB65613 TAX65613 TKT65613 TUP65613 UEL65613 UOH65613 UYD65613 VHZ65613 VRV65613 WBR65613 WLN65613 WVJ65613 C131156 IX131149 ST131149 ACP131149 AML131149 AWH131149 BGD131149 BPZ131149 BZV131149 CJR131149 CTN131149 DDJ131149 DNF131149 DXB131149 EGX131149 EQT131149 FAP131149 FKL131149 FUH131149 GED131149 GNZ131149 GXV131149 HHR131149 HRN131149 IBJ131149 ILF131149 IVB131149 JEX131149 JOT131149 JYP131149 KIL131149 KSH131149 LCD131149 LLZ131149 LVV131149 MFR131149 MPN131149 MZJ131149 NJF131149 NTB131149 OCX131149 OMT131149 OWP131149 PGL131149 PQH131149 QAD131149 QJZ131149 QTV131149 RDR131149 RNN131149 RXJ131149 SHF131149 SRB131149 TAX131149 TKT131149 TUP131149 UEL131149 UOH131149 UYD131149 VHZ131149 VRV131149 WBR131149 WLN131149 WVJ131149 C196692 IX196685 ST196685 ACP196685 AML196685 AWH196685 BGD196685 BPZ196685 BZV196685 CJR196685 CTN196685 DDJ196685 DNF196685 DXB196685 EGX196685 EQT196685 FAP196685 FKL196685 FUH196685 GED196685 GNZ196685 GXV196685 HHR196685 HRN196685 IBJ196685 ILF196685 IVB196685 JEX196685 JOT196685 JYP196685 KIL196685 KSH196685 LCD196685 LLZ196685 LVV196685 MFR196685 MPN196685 MZJ196685 NJF196685 NTB196685 OCX196685 OMT196685 OWP196685 PGL196685 PQH196685 QAD196685 QJZ196685 QTV196685 RDR196685 RNN196685 RXJ196685 SHF196685 SRB196685 TAX196685 TKT196685 TUP196685 UEL196685 UOH196685 UYD196685 VHZ196685 VRV196685 WBR196685 WLN196685 WVJ196685 C262228 IX262221 ST262221 ACP262221 AML262221 AWH262221 BGD262221 BPZ262221 BZV262221 CJR262221 CTN262221 DDJ262221 DNF262221 DXB262221 EGX262221 EQT262221 FAP262221 FKL262221 FUH262221 GED262221 GNZ262221 GXV262221 HHR262221 HRN262221 IBJ262221 ILF262221 IVB262221 JEX262221 JOT262221 JYP262221 KIL262221 KSH262221 LCD262221 LLZ262221 LVV262221 MFR262221 MPN262221 MZJ262221 NJF262221 NTB262221 OCX262221 OMT262221 OWP262221 PGL262221 PQH262221 QAD262221 QJZ262221 QTV262221 RDR262221 RNN262221 RXJ262221 SHF262221 SRB262221 TAX262221 TKT262221 TUP262221 UEL262221 UOH262221 UYD262221 VHZ262221 VRV262221 WBR262221 WLN262221 WVJ262221 C327764 IX327757 ST327757 ACP327757 AML327757 AWH327757 BGD327757 BPZ327757 BZV327757 CJR327757 CTN327757 DDJ327757 DNF327757 DXB327757 EGX327757 EQT327757 FAP327757 FKL327757 FUH327757 GED327757 GNZ327757 GXV327757 HHR327757 HRN327757 IBJ327757 ILF327757 IVB327757 JEX327757 JOT327757 JYP327757 KIL327757 KSH327757 LCD327757 LLZ327757 LVV327757 MFR327757 MPN327757 MZJ327757 NJF327757 NTB327757 OCX327757 OMT327757 OWP327757 PGL327757 PQH327757 QAD327757 QJZ327757 QTV327757 RDR327757 RNN327757 RXJ327757 SHF327757 SRB327757 TAX327757 TKT327757 TUP327757 UEL327757 UOH327757 UYD327757 VHZ327757 VRV327757 WBR327757 WLN327757 WVJ327757 C393300 IX393293 ST393293 ACP393293 AML393293 AWH393293 BGD393293 BPZ393293 BZV393293 CJR393293 CTN393293 DDJ393293 DNF393293 DXB393293 EGX393293 EQT393293 FAP393293 FKL393293 FUH393293 GED393293 GNZ393293 GXV393293 HHR393293 HRN393293 IBJ393293 ILF393293 IVB393293 JEX393293 JOT393293 JYP393293 KIL393293 KSH393293 LCD393293 LLZ393293 LVV393293 MFR393293 MPN393293 MZJ393293 NJF393293 NTB393293 OCX393293 OMT393293 OWP393293 PGL393293 PQH393293 QAD393293 QJZ393293 QTV393293 RDR393293 RNN393293 RXJ393293 SHF393293 SRB393293 TAX393293 TKT393293 TUP393293 UEL393293 UOH393293 UYD393293 VHZ393293 VRV393293 WBR393293 WLN393293 WVJ393293 C458836 IX458829 ST458829 ACP458829 AML458829 AWH458829 BGD458829 BPZ458829 BZV458829 CJR458829 CTN458829 DDJ458829 DNF458829 DXB458829 EGX458829 EQT458829 FAP458829 FKL458829 FUH458829 GED458829 GNZ458829 GXV458829 HHR458829 HRN458829 IBJ458829 ILF458829 IVB458829 JEX458829 JOT458829 JYP458829 KIL458829 KSH458829 LCD458829 LLZ458829 LVV458829 MFR458829 MPN458829 MZJ458829 NJF458829 NTB458829 OCX458829 OMT458829 OWP458829 PGL458829 PQH458829 QAD458829 QJZ458829 QTV458829 RDR458829 RNN458829 RXJ458829 SHF458829 SRB458829 TAX458829 TKT458829 TUP458829 UEL458829 UOH458829 UYD458829 VHZ458829 VRV458829 WBR458829 WLN458829 WVJ458829 C524372 IX524365 ST524365 ACP524365 AML524365 AWH524365 BGD524365 BPZ524365 BZV524365 CJR524365 CTN524365 DDJ524365 DNF524365 DXB524365 EGX524365 EQT524365 FAP524365 FKL524365 FUH524365 GED524365 GNZ524365 GXV524365 HHR524365 HRN524365 IBJ524365 ILF524365 IVB524365 JEX524365 JOT524365 JYP524365 KIL524365 KSH524365 LCD524365 LLZ524365 LVV524365 MFR524365 MPN524365 MZJ524365 NJF524365 NTB524365 OCX524365 OMT524365 OWP524365 PGL524365 PQH524365 QAD524365 QJZ524365 QTV524365 RDR524365 RNN524365 RXJ524365 SHF524365 SRB524365 TAX524365 TKT524365 TUP524365 UEL524365 UOH524365 UYD524365 VHZ524365 VRV524365 WBR524365 WLN524365 WVJ524365 C589908 IX589901 ST589901 ACP589901 AML589901 AWH589901 BGD589901 BPZ589901 BZV589901 CJR589901 CTN589901 DDJ589901 DNF589901 DXB589901 EGX589901 EQT589901 FAP589901 FKL589901 FUH589901 GED589901 GNZ589901 GXV589901 HHR589901 HRN589901 IBJ589901 ILF589901 IVB589901 JEX589901 JOT589901 JYP589901 KIL589901 KSH589901 LCD589901 LLZ589901 LVV589901 MFR589901 MPN589901 MZJ589901 NJF589901 NTB589901 OCX589901 OMT589901 OWP589901 PGL589901 PQH589901 QAD589901 QJZ589901 QTV589901 RDR589901 RNN589901 RXJ589901 SHF589901 SRB589901 TAX589901 TKT589901 TUP589901 UEL589901 UOH589901 UYD589901 VHZ589901 VRV589901 WBR589901 WLN589901 WVJ589901 C655444 IX655437 ST655437 ACP655437 AML655437 AWH655437 BGD655437 BPZ655437 BZV655437 CJR655437 CTN655437 DDJ655437 DNF655437 DXB655437 EGX655437 EQT655437 FAP655437 FKL655437 FUH655437 GED655437 GNZ655437 GXV655437 HHR655437 HRN655437 IBJ655437 ILF655437 IVB655437 JEX655437 JOT655437 JYP655437 KIL655437 KSH655437 LCD655437 LLZ655437 LVV655437 MFR655437 MPN655437 MZJ655437 NJF655437 NTB655437 OCX655437 OMT655437 OWP655437 PGL655437 PQH655437 QAD655437 QJZ655437 QTV655437 RDR655437 RNN655437 RXJ655437 SHF655437 SRB655437 TAX655437 TKT655437 TUP655437 UEL655437 UOH655437 UYD655437 VHZ655437 VRV655437 WBR655437 WLN655437 WVJ655437 C720980 IX720973 ST720973 ACP720973 AML720973 AWH720973 BGD720973 BPZ720973 BZV720973 CJR720973 CTN720973 DDJ720973 DNF720973 DXB720973 EGX720973 EQT720973 FAP720973 FKL720973 FUH720973 GED720973 GNZ720973 GXV720973 HHR720973 HRN720973 IBJ720973 ILF720973 IVB720973 JEX720973 JOT720973 JYP720973 KIL720973 KSH720973 LCD720973 LLZ720973 LVV720973 MFR720973 MPN720973 MZJ720973 NJF720973 NTB720973 OCX720973 OMT720973 OWP720973 PGL720973 PQH720973 QAD720973 QJZ720973 QTV720973 RDR720973 RNN720973 RXJ720973 SHF720973 SRB720973 TAX720973 TKT720973 TUP720973 UEL720973 UOH720973 UYD720973 VHZ720973 VRV720973 WBR720973 WLN720973 WVJ720973 C786516 IX786509 ST786509 ACP786509 AML786509 AWH786509 BGD786509 BPZ786509 BZV786509 CJR786509 CTN786509 DDJ786509 DNF786509 DXB786509 EGX786509 EQT786509 FAP786509 FKL786509 FUH786509 GED786509 GNZ786509 GXV786509 HHR786509 HRN786509 IBJ786509 ILF786509 IVB786509 JEX786509 JOT786509 JYP786509 KIL786509 KSH786509 LCD786509 LLZ786509 LVV786509 MFR786509 MPN786509 MZJ786509 NJF786509 NTB786509 OCX786509 OMT786509 OWP786509 PGL786509 PQH786509 QAD786509 QJZ786509 QTV786509 RDR786509 RNN786509 RXJ786509 SHF786509 SRB786509 TAX786509 TKT786509 TUP786509 UEL786509 UOH786509 UYD786509 VHZ786509 VRV786509 WBR786509 WLN786509 WVJ786509 C852052 IX852045 ST852045 ACP852045 AML852045 AWH852045 BGD852045 BPZ852045 BZV852045 CJR852045 CTN852045 DDJ852045 DNF852045 DXB852045 EGX852045 EQT852045 FAP852045 FKL852045 FUH852045 GED852045 GNZ852045 GXV852045 HHR852045 HRN852045 IBJ852045 ILF852045 IVB852045 JEX852045 JOT852045 JYP852045 KIL852045 KSH852045 LCD852045 LLZ852045 LVV852045 MFR852045 MPN852045 MZJ852045 NJF852045 NTB852045 OCX852045 OMT852045 OWP852045 PGL852045 PQH852045 QAD852045 QJZ852045 QTV852045 RDR852045 RNN852045 RXJ852045 SHF852045 SRB852045 TAX852045 TKT852045 TUP852045 UEL852045 UOH852045 UYD852045 VHZ852045 VRV852045 WBR852045 WLN852045 WVJ852045 C917588 IX917581 ST917581 ACP917581 AML917581 AWH917581 BGD917581 BPZ917581 BZV917581 CJR917581 CTN917581 DDJ917581 DNF917581 DXB917581 EGX917581 EQT917581 FAP917581 FKL917581 FUH917581 GED917581 GNZ917581 GXV917581 HHR917581 HRN917581 IBJ917581 ILF917581 IVB917581 JEX917581 JOT917581 JYP917581 KIL917581 KSH917581 LCD917581 LLZ917581 LVV917581 MFR917581 MPN917581 MZJ917581 NJF917581 NTB917581 OCX917581 OMT917581 OWP917581 PGL917581 PQH917581 QAD917581 QJZ917581 QTV917581 RDR917581 RNN917581 RXJ917581 SHF917581 SRB917581 TAX917581 TKT917581 TUP917581 UEL917581 UOH917581 UYD917581 VHZ917581 VRV917581 WBR917581 WLN917581 WVJ917581 C983124 IX983117 ST983117 ACP983117 AML983117 AWH983117 BGD983117 BPZ983117 BZV983117 CJR983117 CTN983117 DDJ983117 DNF983117 DXB983117 EGX983117 EQT983117 FAP983117 FKL983117 FUH983117 GED983117 GNZ983117 GXV983117 HHR983117 HRN983117 IBJ983117 ILF983117 IVB983117 JEX983117 JOT983117 JYP983117 KIL983117 KSH983117 LCD983117 LLZ983117 LVV983117 MFR983117 MPN983117 MZJ983117 NJF983117 NTB983117 OCX983117 OMT983117 OWP983117 PGL983117 PQH983117 QAD983117 QJZ983117 QTV983117 RDR983117 RNN983117 RXJ983117 SHF983117 SRB983117 TAX983117 TKT983117 TUP983117 UEL983117 UOH983117 UYD983117 VHZ983117 VRV983117 WBR983117 WLN983117 WVJ983117 C94:C95 IX87:IX88 ST87:ST88 ACP87:ACP88 AML87:AML88 AWH87:AWH88 BGD87:BGD88 BPZ87:BPZ88 BZV87:BZV88 CJR87:CJR88 CTN87:CTN88 DDJ87:DDJ88 DNF87:DNF88 DXB87:DXB88 EGX87:EGX88 EQT87:EQT88 FAP87:FAP88 FKL87:FKL88 FUH87:FUH88 GED87:GED88 GNZ87:GNZ88 GXV87:GXV88 HHR87:HHR88 HRN87:HRN88 IBJ87:IBJ88 ILF87:ILF88 IVB87:IVB88 JEX87:JEX88 JOT87:JOT88 JYP87:JYP88 KIL87:KIL88 KSH87:KSH88 LCD87:LCD88 LLZ87:LLZ88 LVV87:LVV88 MFR87:MFR88 MPN87:MPN88 MZJ87:MZJ88 NJF87:NJF88 NTB87:NTB88 OCX87:OCX88 OMT87:OMT88 OWP87:OWP88 PGL87:PGL88 PQH87:PQH88 QAD87:QAD88 QJZ87:QJZ88 QTV87:QTV88 RDR87:RDR88 RNN87:RNN88 RXJ87:RXJ88 SHF87:SHF88 SRB87:SRB88 TAX87:TAX88 TKT87:TKT88 TUP87:TUP88 UEL87:UEL88 UOH87:UOH88 UYD87:UYD88 VHZ87:VHZ88 VRV87:VRV88 WBR87:WBR88 WLN87:WLN88 WVJ87:WVJ88 C65624:C65625 IX65617:IX65618 ST65617:ST65618 ACP65617:ACP65618 AML65617:AML65618 AWH65617:AWH65618 BGD65617:BGD65618 BPZ65617:BPZ65618 BZV65617:BZV65618 CJR65617:CJR65618 CTN65617:CTN65618 DDJ65617:DDJ65618 DNF65617:DNF65618 DXB65617:DXB65618 EGX65617:EGX65618 EQT65617:EQT65618 FAP65617:FAP65618 FKL65617:FKL65618 FUH65617:FUH65618 GED65617:GED65618 GNZ65617:GNZ65618 GXV65617:GXV65618 HHR65617:HHR65618 HRN65617:HRN65618 IBJ65617:IBJ65618 ILF65617:ILF65618 IVB65617:IVB65618 JEX65617:JEX65618 JOT65617:JOT65618 JYP65617:JYP65618 KIL65617:KIL65618 KSH65617:KSH65618 LCD65617:LCD65618 LLZ65617:LLZ65618 LVV65617:LVV65618 MFR65617:MFR65618 MPN65617:MPN65618 MZJ65617:MZJ65618 NJF65617:NJF65618 NTB65617:NTB65618 OCX65617:OCX65618 OMT65617:OMT65618 OWP65617:OWP65618 PGL65617:PGL65618 PQH65617:PQH65618 QAD65617:QAD65618 QJZ65617:QJZ65618 QTV65617:QTV65618 RDR65617:RDR65618 RNN65617:RNN65618 RXJ65617:RXJ65618 SHF65617:SHF65618 SRB65617:SRB65618 TAX65617:TAX65618 TKT65617:TKT65618 TUP65617:TUP65618 UEL65617:UEL65618 UOH65617:UOH65618 UYD65617:UYD65618 VHZ65617:VHZ65618 VRV65617:VRV65618 WBR65617:WBR65618 WLN65617:WLN65618 WVJ65617:WVJ65618 C131160:C131161 IX131153:IX131154 ST131153:ST131154 ACP131153:ACP131154 AML131153:AML131154 AWH131153:AWH131154 BGD131153:BGD131154 BPZ131153:BPZ131154 BZV131153:BZV131154 CJR131153:CJR131154 CTN131153:CTN131154 DDJ131153:DDJ131154 DNF131153:DNF131154 DXB131153:DXB131154 EGX131153:EGX131154 EQT131153:EQT131154 FAP131153:FAP131154 FKL131153:FKL131154 FUH131153:FUH131154 GED131153:GED131154 GNZ131153:GNZ131154 GXV131153:GXV131154 HHR131153:HHR131154 HRN131153:HRN131154 IBJ131153:IBJ131154 ILF131153:ILF131154 IVB131153:IVB131154 JEX131153:JEX131154 JOT131153:JOT131154 JYP131153:JYP131154 KIL131153:KIL131154 KSH131153:KSH131154 LCD131153:LCD131154 LLZ131153:LLZ131154 LVV131153:LVV131154 MFR131153:MFR131154 MPN131153:MPN131154 MZJ131153:MZJ131154 NJF131153:NJF131154 NTB131153:NTB131154 OCX131153:OCX131154 OMT131153:OMT131154 OWP131153:OWP131154 PGL131153:PGL131154 PQH131153:PQH131154 QAD131153:QAD131154 QJZ131153:QJZ131154 QTV131153:QTV131154 RDR131153:RDR131154 RNN131153:RNN131154 RXJ131153:RXJ131154 SHF131153:SHF131154 SRB131153:SRB131154 TAX131153:TAX131154 TKT131153:TKT131154 TUP131153:TUP131154 UEL131153:UEL131154 UOH131153:UOH131154 UYD131153:UYD131154 VHZ131153:VHZ131154 VRV131153:VRV131154 WBR131153:WBR131154 WLN131153:WLN131154 WVJ131153:WVJ131154 C196696:C196697 IX196689:IX196690 ST196689:ST196690 ACP196689:ACP196690 AML196689:AML196690 AWH196689:AWH196690 BGD196689:BGD196690 BPZ196689:BPZ196690 BZV196689:BZV196690 CJR196689:CJR196690 CTN196689:CTN196690 DDJ196689:DDJ196690 DNF196689:DNF196690 DXB196689:DXB196690 EGX196689:EGX196690 EQT196689:EQT196690 FAP196689:FAP196690 FKL196689:FKL196690 FUH196689:FUH196690 GED196689:GED196690 GNZ196689:GNZ196690 GXV196689:GXV196690 HHR196689:HHR196690 HRN196689:HRN196690 IBJ196689:IBJ196690 ILF196689:ILF196690 IVB196689:IVB196690 JEX196689:JEX196690 JOT196689:JOT196690 JYP196689:JYP196690 KIL196689:KIL196690 KSH196689:KSH196690 LCD196689:LCD196690 LLZ196689:LLZ196690 LVV196689:LVV196690 MFR196689:MFR196690 MPN196689:MPN196690 MZJ196689:MZJ196690 NJF196689:NJF196690 NTB196689:NTB196690 OCX196689:OCX196690 OMT196689:OMT196690 OWP196689:OWP196690 PGL196689:PGL196690 PQH196689:PQH196690 QAD196689:QAD196690 QJZ196689:QJZ196690 QTV196689:QTV196690 RDR196689:RDR196690 RNN196689:RNN196690 RXJ196689:RXJ196690 SHF196689:SHF196690 SRB196689:SRB196690 TAX196689:TAX196690 TKT196689:TKT196690 TUP196689:TUP196690 UEL196689:UEL196690 UOH196689:UOH196690 UYD196689:UYD196690 VHZ196689:VHZ196690 VRV196689:VRV196690 WBR196689:WBR196690 WLN196689:WLN196690 WVJ196689:WVJ196690 C262232:C262233 IX262225:IX262226 ST262225:ST262226 ACP262225:ACP262226 AML262225:AML262226 AWH262225:AWH262226 BGD262225:BGD262226 BPZ262225:BPZ262226 BZV262225:BZV262226 CJR262225:CJR262226 CTN262225:CTN262226 DDJ262225:DDJ262226 DNF262225:DNF262226 DXB262225:DXB262226 EGX262225:EGX262226 EQT262225:EQT262226 FAP262225:FAP262226 FKL262225:FKL262226 FUH262225:FUH262226 GED262225:GED262226 GNZ262225:GNZ262226 GXV262225:GXV262226 HHR262225:HHR262226 HRN262225:HRN262226 IBJ262225:IBJ262226 ILF262225:ILF262226 IVB262225:IVB262226 JEX262225:JEX262226 JOT262225:JOT262226 JYP262225:JYP262226 KIL262225:KIL262226 KSH262225:KSH262226 LCD262225:LCD262226 LLZ262225:LLZ262226 LVV262225:LVV262226 MFR262225:MFR262226 MPN262225:MPN262226 MZJ262225:MZJ262226 NJF262225:NJF262226 NTB262225:NTB262226 OCX262225:OCX262226 OMT262225:OMT262226 OWP262225:OWP262226 PGL262225:PGL262226 PQH262225:PQH262226 QAD262225:QAD262226 QJZ262225:QJZ262226 QTV262225:QTV262226 RDR262225:RDR262226 RNN262225:RNN262226 RXJ262225:RXJ262226 SHF262225:SHF262226 SRB262225:SRB262226 TAX262225:TAX262226 TKT262225:TKT262226 TUP262225:TUP262226 UEL262225:UEL262226 UOH262225:UOH262226 UYD262225:UYD262226 VHZ262225:VHZ262226 VRV262225:VRV262226 WBR262225:WBR262226 WLN262225:WLN262226 WVJ262225:WVJ262226 C327768:C327769 IX327761:IX327762 ST327761:ST327762 ACP327761:ACP327762 AML327761:AML327762 AWH327761:AWH327762 BGD327761:BGD327762 BPZ327761:BPZ327762 BZV327761:BZV327762 CJR327761:CJR327762 CTN327761:CTN327762 DDJ327761:DDJ327762 DNF327761:DNF327762 DXB327761:DXB327762 EGX327761:EGX327762 EQT327761:EQT327762 FAP327761:FAP327762 FKL327761:FKL327762 FUH327761:FUH327762 GED327761:GED327762 GNZ327761:GNZ327762 GXV327761:GXV327762 HHR327761:HHR327762 HRN327761:HRN327762 IBJ327761:IBJ327762 ILF327761:ILF327762 IVB327761:IVB327762 JEX327761:JEX327762 JOT327761:JOT327762 JYP327761:JYP327762 KIL327761:KIL327762 KSH327761:KSH327762 LCD327761:LCD327762 LLZ327761:LLZ327762 LVV327761:LVV327762 MFR327761:MFR327762 MPN327761:MPN327762 MZJ327761:MZJ327762 NJF327761:NJF327762 NTB327761:NTB327762 OCX327761:OCX327762 OMT327761:OMT327762 OWP327761:OWP327762 PGL327761:PGL327762 PQH327761:PQH327762 QAD327761:QAD327762 QJZ327761:QJZ327762 QTV327761:QTV327762 RDR327761:RDR327762 RNN327761:RNN327762 RXJ327761:RXJ327762 SHF327761:SHF327762 SRB327761:SRB327762 TAX327761:TAX327762 TKT327761:TKT327762 TUP327761:TUP327762 UEL327761:UEL327762 UOH327761:UOH327762 UYD327761:UYD327762 VHZ327761:VHZ327762 VRV327761:VRV327762 WBR327761:WBR327762 WLN327761:WLN327762 WVJ327761:WVJ327762 C393304:C393305 IX393297:IX393298 ST393297:ST393298 ACP393297:ACP393298 AML393297:AML393298 AWH393297:AWH393298 BGD393297:BGD393298 BPZ393297:BPZ393298 BZV393297:BZV393298 CJR393297:CJR393298 CTN393297:CTN393298 DDJ393297:DDJ393298 DNF393297:DNF393298 DXB393297:DXB393298 EGX393297:EGX393298 EQT393297:EQT393298 FAP393297:FAP393298 FKL393297:FKL393298 FUH393297:FUH393298 GED393297:GED393298 GNZ393297:GNZ393298 GXV393297:GXV393298 HHR393297:HHR393298 HRN393297:HRN393298 IBJ393297:IBJ393298 ILF393297:ILF393298 IVB393297:IVB393298 JEX393297:JEX393298 JOT393297:JOT393298 JYP393297:JYP393298 KIL393297:KIL393298 KSH393297:KSH393298 LCD393297:LCD393298 LLZ393297:LLZ393298 LVV393297:LVV393298 MFR393297:MFR393298 MPN393297:MPN393298 MZJ393297:MZJ393298 NJF393297:NJF393298 NTB393297:NTB393298 OCX393297:OCX393298 OMT393297:OMT393298 OWP393297:OWP393298 PGL393297:PGL393298 PQH393297:PQH393298 QAD393297:QAD393298 QJZ393297:QJZ393298 QTV393297:QTV393298 RDR393297:RDR393298 RNN393297:RNN393298 RXJ393297:RXJ393298 SHF393297:SHF393298 SRB393297:SRB393298 TAX393297:TAX393298 TKT393297:TKT393298 TUP393297:TUP393298 UEL393297:UEL393298 UOH393297:UOH393298 UYD393297:UYD393298 VHZ393297:VHZ393298 VRV393297:VRV393298 WBR393297:WBR393298 WLN393297:WLN393298 WVJ393297:WVJ393298 C458840:C458841 IX458833:IX458834 ST458833:ST458834 ACP458833:ACP458834 AML458833:AML458834 AWH458833:AWH458834 BGD458833:BGD458834 BPZ458833:BPZ458834 BZV458833:BZV458834 CJR458833:CJR458834 CTN458833:CTN458834 DDJ458833:DDJ458834 DNF458833:DNF458834 DXB458833:DXB458834 EGX458833:EGX458834 EQT458833:EQT458834 FAP458833:FAP458834 FKL458833:FKL458834 FUH458833:FUH458834 GED458833:GED458834 GNZ458833:GNZ458834 GXV458833:GXV458834 HHR458833:HHR458834 HRN458833:HRN458834 IBJ458833:IBJ458834 ILF458833:ILF458834 IVB458833:IVB458834 JEX458833:JEX458834 JOT458833:JOT458834 JYP458833:JYP458834 KIL458833:KIL458834 KSH458833:KSH458834 LCD458833:LCD458834 LLZ458833:LLZ458834 LVV458833:LVV458834 MFR458833:MFR458834 MPN458833:MPN458834 MZJ458833:MZJ458834 NJF458833:NJF458834 NTB458833:NTB458834 OCX458833:OCX458834 OMT458833:OMT458834 OWP458833:OWP458834 PGL458833:PGL458834 PQH458833:PQH458834 QAD458833:QAD458834 QJZ458833:QJZ458834 QTV458833:QTV458834 RDR458833:RDR458834 RNN458833:RNN458834 RXJ458833:RXJ458834 SHF458833:SHF458834 SRB458833:SRB458834 TAX458833:TAX458834 TKT458833:TKT458834 TUP458833:TUP458834 UEL458833:UEL458834 UOH458833:UOH458834 UYD458833:UYD458834 VHZ458833:VHZ458834 VRV458833:VRV458834 WBR458833:WBR458834 WLN458833:WLN458834 WVJ458833:WVJ458834 C524376:C524377 IX524369:IX524370 ST524369:ST524370 ACP524369:ACP524370 AML524369:AML524370 AWH524369:AWH524370 BGD524369:BGD524370 BPZ524369:BPZ524370 BZV524369:BZV524370 CJR524369:CJR524370 CTN524369:CTN524370 DDJ524369:DDJ524370 DNF524369:DNF524370 DXB524369:DXB524370 EGX524369:EGX524370 EQT524369:EQT524370 FAP524369:FAP524370 FKL524369:FKL524370 FUH524369:FUH524370 GED524369:GED524370 GNZ524369:GNZ524370 GXV524369:GXV524370 HHR524369:HHR524370 HRN524369:HRN524370 IBJ524369:IBJ524370 ILF524369:ILF524370 IVB524369:IVB524370 JEX524369:JEX524370 JOT524369:JOT524370 JYP524369:JYP524370 KIL524369:KIL524370 KSH524369:KSH524370 LCD524369:LCD524370 LLZ524369:LLZ524370 LVV524369:LVV524370 MFR524369:MFR524370 MPN524369:MPN524370 MZJ524369:MZJ524370 NJF524369:NJF524370 NTB524369:NTB524370 OCX524369:OCX524370 OMT524369:OMT524370 OWP524369:OWP524370 PGL524369:PGL524370 PQH524369:PQH524370 QAD524369:QAD524370 QJZ524369:QJZ524370 QTV524369:QTV524370 RDR524369:RDR524370 RNN524369:RNN524370 RXJ524369:RXJ524370 SHF524369:SHF524370 SRB524369:SRB524370 TAX524369:TAX524370 TKT524369:TKT524370 TUP524369:TUP524370 UEL524369:UEL524370 UOH524369:UOH524370 UYD524369:UYD524370 VHZ524369:VHZ524370 VRV524369:VRV524370 WBR524369:WBR524370 WLN524369:WLN524370 WVJ524369:WVJ524370 C589912:C589913 IX589905:IX589906 ST589905:ST589906 ACP589905:ACP589906 AML589905:AML589906 AWH589905:AWH589906 BGD589905:BGD589906 BPZ589905:BPZ589906 BZV589905:BZV589906 CJR589905:CJR589906 CTN589905:CTN589906 DDJ589905:DDJ589906 DNF589905:DNF589906 DXB589905:DXB589906 EGX589905:EGX589906 EQT589905:EQT589906 FAP589905:FAP589906 FKL589905:FKL589906 FUH589905:FUH589906 GED589905:GED589906 GNZ589905:GNZ589906 GXV589905:GXV589906 HHR589905:HHR589906 HRN589905:HRN589906 IBJ589905:IBJ589906 ILF589905:ILF589906 IVB589905:IVB589906 JEX589905:JEX589906 JOT589905:JOT589906 JYP589905:JYP589906 KIL589905:KIL589906 KSH589905:KSH589906 LCD589905:LCD589906 LLZ589905:LLZ589906 LVV589905:LVV589906 MFR589905:MFR589906 MPN589905:MPN589906 MZJ589905:MZJ589906 NJF589905:NJF589906 NTB589905:NTB589906 OCX589905:OCX589906 OMT589905:OMT589906 OWP589905:OWP589906 PGL589905:PGL589906 PQH589905:PQH589906 QAD589905:QAD589906 QJZ589905:QJZ589906 QTV589905:QTV589906 RDR589905:RDR589906 RNN589905:RNN589906 RXJ589905:RXJ589906 SHF589905:SHF589906 SRB589905:SRB589906 TAX589905:TAX589906 TKT589905:TKT589906 TUP589905:TUP589906 UEL589905:UEL589906 UOH589905:UOH589906 UYD589905:UYD589906 VHZ589905:VHZ589906 VRV589905:VRV589906 WBR589905:WBR589906 WLN589905:WLN589906 WVJ589905:WVJ589906 C655448:C655449 IX655441:IX655442 ST655441:ST655442 ACP655441:ACP655442 AML655441:AML655442 AWH655441:AWH655442 BGD655441:BGD655442 BPZ655441:BPZ655442 BZV655441:BZV655442 CJR655441:CJR655442 CTN655441:CTN655442 DDJ655441:DDJ655442 DNF655441:DNF655442 DXB655441:DXB655442 EGX655441:EGX655442 EQT655441:EQT655442 FAP655441:FAP655442 FKL655441:FKL655442 FUH655441:FUH655442 GED655441:GED655442 GNZ655441:GNZ655442 GXV655441:GXV655442 HHR655441:HHR655442 HRN655441:HRN655442 IBJ655441:IBJ655442 ILF655441:ILF655442 IVB655441:IVB655442 JEX655441:JEX655442 JOT655441:JOT655442 JYP655441:JYP655442 KIL655441:KIL655442 KSH655441:KSH655442 LCD655441:LCD655442 LLZ655441:LLZ655442 LVV655441:LVV655442 MFR655441:MFR655442 MPN655441:MPN655442 MZJ655441:MZJ655442 NJF655441:NJF655442 NTB655441:NTB655442 OCX655441:OCX655442 OMT655441:OMT655442 OWP655441:OWP655442 PGL655441:PGL655442 PQH655441:PQH655442 QAD655441:QAD655442 QJZ655441:QJZ655442 QTV655441:QTV655442 RDR655441:RDR655442 RNN655441:RNN655442 RXJ655441:RXJ655442 SHF655441:SHF655442 SRB655441:SRB655442 TAX655441:TAX655442 TKT655441:TKT655442 TUP655441:TUP655442 UEL655441:UEL655442 UOH655441:UOH655442 UYD655441:UYD655442 VHZ655441:VHZ655442 VRV655441:VRV655442 WBR655441:WBR655442 WLN655441:WLN655442 WVJ655441:WVJ655442 C720984:C720985 IX720977:IX720978 ST720977:ST720978 ACP720977:ACP720978 AML720977:AML720978 AWH720977:AWH720978 BGD720977:BGD720978 BPZ720977:BPZ720978 BZV720977:BZV720978 CJR720977:CJR720978 CTN720977:CTN720978 DDJ720977:DDJ720978 DNF720977:DNF720978 DXB720977:DXB720978 EGX720977:EGX720978 EQT720977:EQT720978 FAP720977:FAP720978 FKL720977:FKL720978 FUH720977:FUH720978 GED720977:GED720978 GNZ720977:GNZ720978 GXV720977:GXV720978 HHR720977:HHR720978 HRN720977:HRN720978 IBJ720977:IBJ720978 ILF720977:ILF720978 IVB720977:IVB720978 JEX720977:JEX720978 JOT720977:JOT720978 JYP720977:JYP720978 KIL720977:KIL720978 KSH720977:KSH720978 LCD720977:LCD720978 LLZ720977:LLZ720978 LVV720977:LVV720978 MFR720977:MFR720978 MPN720977:MPN720978 MZJ720977:MZJ720978 NJF720977:NJF720978 NTB720977:NTB720978 OCX720977:OCX720978 OMT720977:OMT720978 OWP720977:OWP720978 PGL720977:PGL720978 PQH720977:PQH720978 QAD720977:QAD720978 QJZ720977:QJZ720978 QTV720977:QTV720978 RDR720977:RDR720978 RNN720977:RNN720978 RXJ720977:RXJ720978 SHF720977:SHF720978 SRB720977:SRB720978 TAX720977:TAX720978 TKT720977:TKT720978 TUP720977:TUP720978 UEL720977:UEL720978 UOH720977:UOH720978 UYD720977:UYD720978 VHZ720977:VHZ720978 VRV720977:VRV720978 WBR720977:WBR720978 WLN720977:WLN720978 WVJ720977:WVJ720978 C786520:C786521 IX786513:IX786514 ST786513:ST786514 ACP786513:ACP786514 AML786513:AML786514 AWH786513:AWH786514 BGD786513:BGD786514 BPZ786513:BPZ786514 BZV786513:BZV786514 CJR786513:CJR786514 CTN786513:CTN786514 DDJ786513:DDJ786514 DNF786513:DNF786514 DXB786513:DXB786514 EGX786513:EGX786514 EQT786513:EQT786514 FAP786513:FAP786514 FKL786513:FKL786514 FUH786513:FUH786514 GED786513:GED786514 GNZ786513:GNZ786514 GXV786513:GXV786514 HHR786513:HHR786514 HRN786513:HRN786514 IBJ786513:IBJ786514 ILF786513:ILF786514 IVB786513:IVB786514 JEX786513:JEX786514 JOT786513:JOT786514 JYP786513:JYP786514 KIL786513:KIL786514 KSH786513:KSH786514 LCD786513:LCD786514 LLZ786513:LLZ786514 LVV786513:LVV786514 MFR786513:MFR786514 MPN786513:MPN786514 MZJ786513:MZJ786514 NJF786513:NJF786514 NTB786513:NTB786514 OCX786513:OCX786514 OMT786513:OMT786514 OWP786513:OWP786514 PGL786513:PGL786514 PQH786513:PQH786514 QAD786513:QAD786514 QJZ786513:QJZ786514 QTV786513:QTV786514 RDR786513:RDR786514 RNN786513:RNN786514 RXJ786513:RXJ786514 SHF786513:SHF786514 SRB786513:SRB786514 TAX786513:TAX786514 TKT786513:TKT786514 TUP786513:TUP786514 UEL786513:UEL786514 UOH786513:UOH786514 UYD786513:UYD786514 VHZ786513:VHZ786514 VRV786513:VRV786514 WBR786513:WBR786514 WLN786513:WLN786514 WVJ786513:WVJ786514 C852056:C852057 IX852049:IX852050 ST852049:ST852050 ACP852049:ACP852050 AML852049:AML852050 AWH852049:AWH852050 BGD852049:BGD852050 BPZ852049:BPZ852050 BZV852049:BZV852050 CJR852049:CJR852050 CTN852049:CTN852050 DDJ852049:DDJ852050 DNF852049:DNF852050 DXB852049:DXB852050 EGX852049:EGX852050 EQT852049:EQT852050 FAP852049:FAP852050 FKL852049:FKL852050 FUH852049:FUH852050 GED852049:GED852050 GNZ852049:GNZ852050 GXV852049:GXV852050 HHR852049:HHR852050 HRN852049:HRN852050 IBJ852049:IBJ852050 ILF852049:ILF852050 IVB852049:IVB852050 JEX852049:JEX852050 JOT852049:JOT852050 JYP852049:JYP852050 KIL852049:KIL852050 KSH852049:KSH852050 LCD852049:LCD852050 LLZ852049:LLZ852050 LVV852049:LVV852050 MFR852049:MFR852050 MPN852049:MPN852050 MZJ852049:MZJ852050 NJF852049:NJF852050 NTB852049:NTB852050 OCX852049:OCX852050 OMT852049:OMT852050 OWP852049:OWP852050 PGL852049:PGL852050 PQH852049:PQH852050 QAD852049:QAD852050 QJZ852049:QJZ852050 QTV852049:QTV852050 RDR852049:RDR852050 RNN852049:RNN852050 RXJ852049:RXJ852050 SHF852049:SHF852050 SRB852049:SRB852050 TAX852049:TAX852050 TKT852049:TKT852050 TUP852049:TUP852050 UEL852049:UEL852050 UOH852049:UOH852050 UYD852049:UYD852050 VHZ852049:VHZ852050 VRV852049:VRV852050 WBR852049:WBR852050 WLN852049:WLN852050 WVJ852049:WVJ852050 C917592:C917593 IX917585:IX917586 ST917585:ST917586 ACP917585:ACP917586 AML917585:AML917586 AWH917585:AWH917586 BGD917585:BGD917586 BPZ917585:BPZ917586 BZV917585:BZV917586 CJR917585:CJR917586 CTN917585:CTN917586 DDJ917585:DDJ917586 DNF917585:DNF917586 DXB917585:DXB917586 EGX917585:EGX917586 EQT917585:EQT917586 FAP917585:FAP917586 FKL917585:FKL917586 FUH917585:FUH917586 GED917585:GED917586 GNZ917585:GNZ917586 GXV917585:GXV917586 HHR917585:HHR917586 HRN917585:HRN917586 IBJ917585:IBJ917586 ILF917585:ILF917586 IVB917585:IVB917586 JEX917585:JEX917586 JOT917585:JOT917586 JYP917585:JYP917586 KIL917585:KIL917586 KSH917585:KSH917586 LCD917585:LCD917586 LLZ917585:LLZ917586 LVV917585:LVV917586 MFR917585:MFR917586 MPN917585:MPN917586 MZJ917585:MZJ917586 NJF917585:NJF917586 NTB917585:NTB917586 OCX917585:OCX917586 OMT917585:OMT917586 OWP917585:OWP917586 PGL917585:PGL917586 PQH917585:PQH917586 QAD917585:QAD917586 QJZ917585:QJZ917586 QTV917585:QTV917586 RDR917585:RDR917586 RNN917585:RNN917586 RXJ917585:RXJ917586 SHF917585:SHF917586 SRB917585:SRB917586 TAX917585:TAX917586 TKT917585:TKT917586 TUP917585:TUP917586 UEL917585:UEL917586 UOH917585:UOH917586 UYD917585:UYD917586 VHZ917585:VHZ917586 VRV917585:VRV917586 WBR917585:WBR917586 WLN917585:WLN917586 WVJ917585:WVJ917586 C983128:C983129 IX983121:IX983122 ST983121:ST983122 ACP983121:ACP983122 AML983121:AML983122 AWH983121:AWH983122 BGD983121:BGD983122 BPZ983121:BPZ983122 BZV983121:BZV983122 CJR983121:CJR983122 CTN983121:CTN983122 DDJ983121:DDJ983122 DNF983121:DNF983122 DXB983121:DXB983122 EGX983121:EGX983122 EQT983121:EQT983122 FAP983121:FAP983122 FKL983121:FKL983122 FUH983121:FUH983122 GED983121:GED983122 GNZ983121:GNZ983122 GXV983121:GXV983122 HHR983121:HHR983122 HRN983121:HRN983122 IBJ983121:IBJ983122 ILF983121:ILF983122 IVB983121:IVB983122 JEX983121:JEX983122 JOT983121:JOT983122 JYP983121:JYP983122 KIL983121:KIL983122 KSH983121:KSH983122 LCD983121:LCD983122 LLZ983121:LLZ983122 LVV983121:LVV983122 MFR983121:MFR983122 MPN983121:MPN983122 MZJ983121:MZJ983122 NJF983121:NJF983122 NTB983121:NTB983122 OCX983121:OCX983122 OMT983121:OMT983122 OWP983121:OWP983122 PGL983121:PGL983122 PQH983121:PQH983122 QAD983121:QAD983122 QJZ983121:QJZ983122 QTV983121:QTV983122 RDR983121:RDR983122 RNN983121:RNN983122 RXJ983121:RXJ983122 SHF983121:SHF983122 SRB983121:SRB983122 TAX983121:TAX983122 TKT983121:TKT983122 TUP983121:TUP983122 UEL983121:UEL983122 UOH983121:UOH983122 UYD983121:UYD983122 VHZ983121:VHZ983122 VRV983121:VRV983122 WBR983121:WBR983122 WLN983121:WLN983122 WVJ983121:WVJ983122 G94:G95 JB87:JB88 SX87:SX88 ACT87:ACT88 AMP87:AMP88 AWL87:AWL88 BGH87:BGH88 BQD87:BQD88 BZZ87:BZZ88 CJV87:CJV88 CTR87:CTR88 DDN87:DDN88 DNJ87:DNJ88 DXF87:DXF88 EHB87:EHB88 EQX87:EQX88 FAT87:FAT88 FKP87:FKP88 FUL87:FUL88 GEH87:GEH88 GOD87:GOD88 GXZ87:GXZ88 HHV87:HHV88 HRR87:HRR88 IBN87:IBN88 ILJ87:ILJ88 IVF87:IVF88 JFB87:JFB88 JOX87:JOX88 JYT87:JYT88 KIP87:KIP88 KSL87:KSL88 LCH87:LCH88 LMD87:LMD88 LVZ87:LVZ88 MFV87:MFV88 MPR87:MPR88 MZN87:MZN88 NJJ87:NJJ88 NTF87:NTF88 ODB87:ODB88 OMX87:OMX88 OWT87:OWT88 PGP87:PGP88 PQL87:PQL88 QAH87:QAH88 QKD87:QKD88 QTZ87:QTZ88 RDV87:RDV88 RNR87:RNR88 RXN87:RXN88 SHJ87:SHJ88 SRF87:SRF88 TBB87:TBB88 TKX87:TKX88 TUT87:TUT88 UEP87:UEP88 UOL87:UOL88 UYH87:UYH88 VID87:VID88 VRZ87:VRZ88 WBV87:WBV88 WLR87:WLR88 WVN87:WVN88 G65624:G65625 JB65617:JB65618 SX65617:SX65618 ACT65617:ACT65618 AMP65617:AMP65618 AWL65617:AWL65618 BGH65617:BGH65618 BQD65617:BQD65618 BZZ65617:BZZ65618 CJV65617:CJV65618 CTR65617:CTR65618 DDN65617:DDN65618 DNJ65617:DNJ65618 DXF65617:DXF65618 EHB65617:EHB65618 EQX65617:EQX65618 FAT65617:FAT65618 FKP65617:FKP65618 FUL65617:FUL65618 GEH65617:GEH65618 GOD65617:GOD65618 GXZ65617:GXZ65618 HHV65617:HHV65618 HRR65617:HRR65618 IBN65617:IBN65618 ILJ65617:ILJ65618 IVF65617:IVF65618 JFB65617:JFB65618 JOX65617:JOX65618 JYT65617:JYT65618 KIP65617:KIP65618 KSL65617:KSL65618 LCH65617:LCH65618 LMD65617:LMD65618 LVZ65617:LVZ65618 MFV65617:MFV65618 MPR65617:MPR65618 MZN65617:MZN65618 NJJ65617:NJJ65618 NTF65617:NTF65618 ODB65617:ODB65618 OMX65617:OMX65618 OWT65617:OWT65618 PGP65617:PGP65618 PQL65617:PQL65618 QAH65617:QAH65618 QKD65617:QKD65618 QTZ65617:QTZ65618 RDV65617:RDV65618 RNR65617:RNR65618 RXN65617:RXN65618 SHJ65617:SHJ65618 SRF65617:SRF65618 TBB65617:TBB65618 TKX65617:TKX65618 TUT65617:TUT65618 UEP65617:UEP65618 UOL65617:UOL65618 UYH65617:UYH65618 VID65617:VID65618 VRZ65617:VRZ65618 WBV65617:WBV65618 WLR65617:WLR65618 WVN65617:WVN65618 G131160:G131161 JB131153:JB131154 SX131153:SX131154 ACT131153:ACT131154 AMP131153:AMP131154 AWL131153:AWL131154 BGH131153:BGH131154 BQD131153:BQD131154 BZZ131153:BZZ131154 CJV131153:CJV131154 CTR131153:CTR131154 DDN131153:DDN131154 DNJ131153:DNJ131154 DXF131153:DXF131154 EHB131153:EHB131154 EQX131153:EQX131154 FAT131153:FAT131154 FKP131153:FKP131154 FUL131153:FUL131154 GEH131153:GEH131154 GOD131153:GOD131154 GXZ131153:GXZ131154 HHV131153:HHV131154 HRR131153:HRR131154 IBN131153:IBN131154 ILJ131153:ILJ131154 IVF131153:IVF131154 JFB131153:JFB131154 JOX131153:JOX131154 JYT131153:JYT131154 KIP131153:KIP131154 KSL131153:KSL131154 LCH131153:LCH131154 LMD131153:LMD131154 LVZ131153:LVZ131154 MFV131153:MFV131154 MPR131153:MPR131154 MZN131153:MZN131154 NJJ131153:NJJ131154 NTF131153:NTF131154 ODB131153:ODB131154 OMX131153:OMX131154 OWT131153:OWT131154 PGP131153:PGP131154 PQL131153:PQL131154 QAH131153:QAH131154 QKD131153:QKD131154 QTZ131153:QTZ131154 RDV131153:RDV131154 RNR131153:RNR131154 RXN131153:RXN131154 SHJ131153:SHJ131154 SRF131153:SRF131154 TBB131153:TBB131154 TKX131153:TKX131154 TUT131153:TUT131154 UEP131153:UEP131154 UOL131153:UOL131154 UYH131153:UYH131154 VID131153:VID131154 VRZ131153:VRZ131154 WBV131153:WBV131154 WLR131153:WLR131154 WVN131153:WVN131154 G196696:G196697 JB196689:JB196690 SX196689:SX196690 ACT196689:ACT196690 AMP196689:AMP196690 AWL196689:AWL196690 BGH196689:BGH196690 BQD196689:BQD196690 BZZ196689:BZZ196690 CJV196689:CJV196690 CTR196689:CTR196690 DDN196689:DDN196690 DNJ196689:DNJ196690 DXF196689:DXF196690 EHB196689:EHB196690 EQX196689:EQX196690 FAT196689:FAT196690 FKP196689:FKP196690 FUL196689:FUL196690 GEH196689:GEH196690 GOD196689:GOD196690 GXZ196689:GXZ196690 HHV196689:HHV196690 HRR196689:HRR196690 IBN196689:IBN196690 ILJ196689:ILJ196690 IVF196689:IVF196690 JFB196689:JFB196690 JOX196689:JOX196690 JYT196689:JYT196690 KIP196689:KIP196690 KSL196689:KSL196690 LCH196689:LCH196690 LMD196689:LMD196690 LVZ196689:LVZ196690 MFV196689:MFV196690 MPR196689:MPR196690 MZN196689:MZN196690 NJJ196689:NJJ196690 NTF196689:NTF196690 ODB196689:ODB196690 OMX196689:OMX196690 OWT196689:OWT196690 PGP196689:PGP196690 PQL196689:PQL196690 QAH196689:QAH196690 QKD196689:QKD196690 QTZ196689:QTZ196690 RDV196689:RDV196690 RNR196689:RNR196690 RXN196689:RXN196690 SHJ196689:SHJ196690 SRF196689:SRF196690 TBB196689:TBB196690 TKX196689:TKX196690 TUT196689:TUT196690 UEP196689:UEP196690 UOL196689:UOL196690 UYH196689:UYH196690 VID196689:VID196690 VRZ196689:VRZ196690 WBV196689:WBV196690 WLR196689:WLR196690 WVN196689:WVN196690 G262232:G262233 JB262225:JB262226 SX262225:SX262226 ACT262225:ACT262226 AMP262225:AMP262226 AWL262225:AWL262226 BGH262225:BGH262226 BQD262225:BQD262226 BZZ262225:BZZ262226 CJV262225:CJV262226 CTR262225:CTR262226 DDN262225:DDN262226 DNJ262225:DNJ262226 DXF262225:DXF262226 EHB262225:EHB262226 EQX262225:EQX262226 FAT262225:FAT262226 FKP262225:FKP262226 FUL262225:FUL262226 GEH262225:GEH262226 GOD262225:GOD262226 GXZ262225:GXZ262226 HHV262225:HHV262226 HRR262225:HRR262226 IBN262225:IBN262226 ILJ262225:ILJ262226 IVF262225:IVF262226 JFB262225:JFB262226 JOX262225:JOX262226 JYT262225:JYT262226 KIP262225:KIP262226 KSL262225:KSL262226 LCH262225:LCH262226 LMD262225:LMD262226 LVZ262225:LVZ262226 MFV262225:MFV262226 MPR262225:MPR262226 MZN262225:MZN262226 NJJ262225:NJJ262226 NTF262225:NTF262226 ODB262225:ODB262226 OMX262225:OMX262226 OWT262225:OWT262226 PGP262225:PGP262226 PQL262225:PQL262226 QAH262225:QAH262226 QKD262225:QKD262226 QTZ262225:QTZ262226 RDV262225:RDV262226 RNR262225:RNR262226 RXN262225:RXN262226 SHJ262225:SHJ262226 SRF262225:SRF262226 TBB262225:TBB262226 TKX262225:TKX262226 TUT262225:TUT262226 UEP262225:UEP262226 UOL262225:UOL262226 UYH262225:UYH262226 VID262225:VID262226 VRZ262225:VRZ262226 WBV262225:WBV262226 WLR262225:WLR262226 WVN262225:WVN262226 G327768:G327769 JB327761:JB327762 SX327761:SX327762 ACT327761:ACT327762 AMP327761:AMP327762 AWL327761:AWL327762 BGH327761:BGH327762 BQD327761:BQD327762 BZZ327761:BZZ327762 CJV327761:CJV327762 CTR327761:CTR327762 DDN327761:DDN327762 DNJ327761:DNJ327762 DXF327761:DXF327762 EHB327761:EHB327762 EQX327761:EQX327762 FAT327761:FAT327762 FKP327761:FKP327762 FUL327761:FUL327762 GEH327761:GEH327762 GOD327761:GOD327762 GXZ327761:GXZ327762 HHV327761:HHV327762 HRR327761:HRR327762 IBN327761:IBN327762 ILJ327761:ILJ327762 IVF327761:IVF327762 JFB327761:JFB327762 JOX327761:JOX327762 JYT327761:JYT327762 KIP327761:KIP327762 KSL327761:KSL327762 LCH327761:LCH327762 LMD327761:LMD327762 LVZ327761:LVZ327762 MFV327761:MFV327762 MPR327761:MPR327762 MZN327761:MZN327762 NJJ327761:NJJ327762 NTF327761:NTF327762 ODB327761:ODB327762 OMX327761:OMX327762 OWT327761:OWT327762 PGP327761:PGP327762 PQL327761:PQL327762 QAH327761:QAH327762 QKD327761:QKD327762 QTZ327761:QTZ327762 RDV327761:RDV327762 RNR327761:RNR327762 RXN327761:RXN327762 SHJ327761:SHJ327762 SRF327761:SRF327762 TBB327761:TBB327762 TKX327761:TKX327762 TUT327761:TUT327762 UEP327761:UEP327762 UOL327761:UOL327762 UYH327761:UYH327762 VID327761:VID327762 VRZ327761:VRZ327762 WBV327761:WBV327762 WLR327761:WLR327762 WVN327761:WVN327762 G393304:G393305 JB393297:JB393298 SX393297:SX393298 ACT393297:ACT393298 AMP393297:AMP393298 AWL393297:AWL393298 BGH393297:BGH393298 BQD393297:BQD393298 BZZ393297:BZZ393298 CJV393297:CJV393298 CTR393297:CTR393298 DDN393297:DDN393298 DNJ393297:DNJ393298 DXF393297:DXF393298 EHB393297:EHB393298 EQX393297:EQX393298 FAT393297:FAT393298 FKP393297:FKP393298 FUL393297:FUL393298 GEH393297:GEH393298 GOD393297:GOD393298 GXZ393297:GXZ393298 HHV393297:HHV393298 HRR393297:HRR393298 IBN393297:IBN393298 ILJ393297:ILJ393298 IVF393297:IVF393298 JFB393297:JFB393298 JOX393297:JOX393298 JYT393297:JYT393298 KIP393297:KIP393298 KSL393297:KSL393298 LCH393297:LCH393298 LMD393297:LMD393298 LVZ393297:LVZ393298 MFV393297:MFV393298 MPR393297:MPR393298 MZN393297:MZN393298 NJJ393297:NJJ393298 NTF393297:NTF393298 ODB393297:ODB393298 OMX393297:OMX393298 OWT393297:OWT393298 PGP393297:PGP393298 PQL393297:PQL393298 QAH393297:QAH393298 QKD393297:QKD393298 QTZ393297:QTZ393298 RDV393297:RDV393298 RNR393297:RNR393298 RXN393297:RXN393298 SHJ393297:SHJ393298 SRF393297:SRF393298 TBB393297:TBB393298 TKX393297:TKX393298 TUT393297:TUT393298 UEP393297:UEP393298 UOL393297:UOL393298 UYH393297:UYH393298 VID393297:VID393298 VRZ393297:VRZ393298 WBV393297:WBV393298 WLR393297:WLR393298 WVN393297:WVN393298 G458840:G458841 JB458833:JB458834 SX458833:SX458834 ACT458833:ACT458834 AMP458833:AMP458834 AWL458833:AWL458834 BGH458833:BGH458834 BQD458833:BQD458834 BZZ458833:BZZ458834 CJV458833:CJV458834 CTR458833:CTR458834 DDN458833:DDN458834 DNJ458833:DNJ458834 DXF458833:DXF458834 EHB458833:EHB458834 EQX458833:EQX458834 FAT458833:FAT458834 FKP458833:FKP458834 FUL458833:FUL458834 GEH458833:GEH458834 GOD458833:GOD458834 GXZ458833:GXZ458834 HHV458833:HHV458834 HRR458833:HRR458834 IBN458833:IBN458834 ILJ458833:ILJ458834 IVF458833:IVF458834 JFB458833:JFB458834 JOX458833:JOX458834 JYT458833:JYT458834 KIP458833:KIP458834 KSL458833:KSL458834 LCH458833:LCH458834 LMD458833:LMD458834 LVZ458833:LVZ458834 MFV458833:MFV458834 MPR458833:MPR458834 MZN458833:MZN458834 NJJ458833:NJJ458834 NTF458833:NTF458834 ODB458833:ODB458834 OMX458833:OMX458834 OWT458833:OWT458834 PGP458833:PGP458834 PQL458833:PQL458834 QAH458833:QAH458834 QKD458833:QKD458834 QTZ458833:QTZ458834 RDV458833:RDV458834 RNR458833:RNR458834 RXN458833:RXN458834 SHJ458833:SHJ458834 SRF458833:SRF458834 TBB458833:TBB458834 TKX458833:TKX458834 TUT458833:TUT458834 UEP458833:UEP458834 UOL458833:UOL458834 UYH458833:UYH458834 VID458833:VID458834 VRZ458833:VRZ458834 WBV458833:WBV458834 WLR458833:WLR458834 WVN458833:WVN458834 G524376:G524377 JB524369:JB524370 SX524369:SX524370 ACT524369:ACT524370 AMP524369:AMP524370 AWL524369:AWL524370 BGH524369:BGH524370 BQD524369:BQD524370 BZZ524369:BZZ524370 CJV524369:CJV524370 CTR524369:CTR524370 DDN524369:DDN524370 DNJ524369:DNJ524370 DXF524369:DXF524370 EHB524369:EHB524370 EQX524369:EQX524370 FAT524369:FAT524370 FKP524369:FKP524370 FUL524369:FUL524370 GEH524369:GEH524370 GOD524369:GOD524370 GXZ524369:GXZ524370 HHV524369:HHV524370 HRR524369:HRR524370 IBN524369:IBN524370 ILJ524369:ILJ524370 IVF524369:IVF524370 JFB524369:JFB524370 JOX524369:JOX524370 JYT524369:JYT524370 KIP524369:KIP524370 KSL524369:KSL524370 LCH524369:LCH524370 LMD524369:LMD524370 LVZ524369:LVZ524370 MFV524369:MFV524370 MPR524369:MPR524370 MZN524369:MZN524370 NJJ524369:NJJ524370 NTF524369:NTF524370 ODB524369:ODB524370 OMX524369:OMX524370 OWT524369:OWT524370 PGP524369:PGP524370 PQL524369:PQL524370 QAH524369:QAH524370 QKD524369:QKD524370 QTZ524369:QTZ524370 RDV524369:RDV524370 RNR524369:RNR524370 RXN524369:RXN524370 SHJ524369:SHJ524370 SRF524369:SRF524370 TBB524369:TBB524370 TKX524369:TKX524370 TUT524369:TUT524370 UEP524369:UEP524370 UOL524369:UOL524370 UYH524369:UYH524370 VID524369:VID524370 VRZ524369:VRZ524370 WBV524369:WBV524370 WLR524369:WLR524370 WVN524369:WVN524370 G589912:G589913 JB589905:JB589906 SX589905:SX589906 ACT589905:ACT589906 AMP589905:AMP589906 AWL589905:AWL589906 BGH589905:BGH589906 BQD589905:BQD589906 BZZ589905:BZZ589906 CJV589905:CJV589906 CTR589905:CTR589906 DDN589905:DDN589906 DNJ589905:DNJ589906 DXF589905:DXF589906 EHB589905:EHB589906 EQX589905:EQX589906 FAT589905:FAT589906 FKP589905:FKP589906 FUL589905:FUL589906 GEH589905:GEH589906 GOD589905:GOD589906 GXZ589905:GXZ589906 HHV589905:HHV589906 HRR589905:HRR589906 IBN589905:IBN589906 ILJ589905:ILJ589906 IVF589905:IVF589906 JFB589905:JFB589906 JOX589905:JOX589906 JYT589905:JYT589906 KIP589905:KIP589906 KSL589905:KSL589906 LCH589905:LCH589906 LMD589905:LMD589906 LVZ589905:LVZ589906 MFV589905:MFV589906 MPR589905:MPR589906 MZN589905:MZN589906 NJJ589905:NJJ589906 NTF589905:NTF589906 ODB589905:ODB589906 OMX589905:OMX589906 OWT589905:OWT589906 PGP589905:PGP589906 PQL589905:PQL589906 QAH589905:QAH589906 QKD589905:QKD589906 QTZ589905:QTZ589906 RDV589905:RDV589906 RNR589905:RNR589906 RXN589905:RXN589906 SHJ589905:SHJ589906 SRF589905:SRF589906 TBB589905:TBB589906 TKX589905:TKX589906 TUT589905:TUT589906 UEP589905:UEP589906 UOL589905:UOL589906 UYH589905:UYH589906 VID589905:VID589906 VRZ589905:VRZ589906 WBV589905:WBV589906 WLR589905:WLR589906 WVN589905:WVN589906 G655448:G655449 JB655441:JB655442 SX655441:SX655442 ACT655441:ACT655442 AMP655441:AMP655442 AWL655441:AWL655442 BGH655441:BGH655442 BQD655441:BQD655442 BZZ655441:BZZ655442 CJV655441:CJV655442 CTR655441:CTR655442 DDN655441:DDN655442 DNJ655441:DNJ655442 DXF655441:DXF655442 EHB655441:EHB655442 EQX655441:EQX655442 FAT655441:FAT655442 FKP655441:FKP655442 FUL655441:FUL655442 GEH655441:GEH655442 GOD655441:GOD655442 GXZ655441:GXZ655442 HHV655441:HHV655442 HRR655441:HRR655442 IBN655441:IBN655442 ILJ655441:ILJ655442 IVF655441:IVF655442 JFB655441:JFB655442 JOX655441:JOX655442 JYT655441:JYT655442 KIP655441:KIP655442 KSL655441:KSL655442 LCH655441:LCH655442 LMD655441:LMD655442 LVZ655441:LVZ655442 MFV655441:MFV655442 MPR655441:MPR655442 MZN655441:MZN655442 NJJ655441:NJJ655442 NTF655441:NTF655442 ODB655441:ODB655442 OMX655441:OMX655442 OWT655441:OWT655442 PGP655441:PGP655442 PQL655441:PQL655442 QAH655441:QAH655442 QKD655441:QKD655442 QTZ655441:QTZ655442 RDV655441:RDV655442 RNR655441:RNR655442 RXN655441:RXN655442 SHJ655441:SHJ655442 SRF655441:SRF655442 TBB655441:TBB655442 TKX655441:TKX655442 TUT655441:TUT655442 UEP655441:UEP655442 UOL655441:UOL655442 UYH655441:UYH655442 VID655441:VID655442 VRZ655441:VRZ655442 WBV655441:WBV655442 WLR655441:WLR655442 WVN655441:WVN655442 G720984:G720985 JB720977:JB720978 SX720977:SX720978 ACT720977:ACT720978 AMP720977:AMP720978 AWL720977:AWL720978 BGH720977:BGH720978 BQD720977:BQD720978 BZZ720977:BZZ720978 CJV720977:CJV720978 CTR720977:CTR720978 DDN720977:DDN720978 DNJ720977:DNJ720978 DXF720977:DXF720978 EHB720977:EHB720978 EQX720977:EQX720978 FAT720977:FAT720978 FKP720977:FKP720978 FUL720977:FUL720978 GEH720977:GEH720978 GOD720977:GOD720978 GXZ720977:GXZ720978 HHV720977:HHV720978 HRR720977:HRR720978 IBN720977:IBN720978 ILJ720977:ILJ720978 IVF720977:IVF720978 JFB720977:JFB720978 JOX720977:JOX720978 JYT720977:JYT720978 KIP720977:KIP720978 KSL720977:KSL720978 LCH720977:LCH720978 LMD720977:LMD720978 LVZ720977:LVZ720978 MFV720977:MFV720978 MPR720977:MPR720978 MZN720977:MZN720978 NJJ720977:NJJ720978 NTF720977:NTF720978 ODB720977:ODB720978 OMX720977:OMX720978 OWT720977:OWT720978 PGP720977:PGP720978 PQL720977:PQL720978 QAH720977:QAH720978 QKD720977:QKD720978 QTZ720977:QTZ720978 RDV720977:RDV720978 RNR720977:RNR720978 RXN720977:RXN720978 SHJ720977:SHJ720978 SRF720977:SRF720978 TBB720977:TBB720978 TKX720977:TKX720978 TUT720977:TUT720978 UEP720977:UEP720978 UOL720977:UOL720978 UYH720977:UYH720978 VID720977:VID720978 VRZ720977:VRZ720978 WBV720977:WBV720978 WLR720977:WLR720978 WVN720977:WVN720978 G786520:G786521 JB786513:JB786514 SX786513:SX786514 ACT786513:ACT786514 AMP786513:AMP786514 AWL786513:AWL786514 BGH786513:BGH786514 BQD786513:BQD786514 BZZ786513:BZZ786514 CJV786513:CJV786514 CTR786513:CTR786514 DDN786513:DDN786514 DNJ786513:DNJ786514 DXF786513:DXF786514 EHB786513:EHB786514 EQX786513:EQX786514 FAT786513:FAT786514 FKP786513:FKP786514 FUL786513:FUL786514 GEH786513:GEH786514 GOD786513:GOD786514 GXZ786513:GXZ786514 HHV786513:HHV786514 HRR786513:HRR786514 IBN786513:IBN786514 ILJ786513:ILJ786514 IVF786513:IVF786514 JFB786513:JFB786514 JOX786513:JOX786514 JYT786513:JYT786514 KIP786513:KIP786514 KSL786513:KSL786514 LCH786513:LCH786514 LMD786513:LMD786514 LVZ786513:LVZ786514 MFV786513:MFV786514 MPR786513:MPR786514 MZN786513:MZN786514 NJJ786513:NJJ786514 NTF786513:NTF786514 ODB786513:ODB786514 OMX786513:OMX786514 OWT786513:OWT786514 PGP786513:PGP786514 PQL786513:PQL786514 QAH786513:QAH786514 QKD786513:QKD786514 QTZ786513:QTZ786514 RDV786513:RDV786514 RNR786513:RNR786514 RXN786513:RXN786514 SHJ786513:SHJ786514 SRF786513:SRF786514 TBB786513:TBB786514 TKX786513:TKX786514 TUT786513:TUT786514 UEP786513:UEP786514 UOL786513:UOL786514 UYH786513:UYH786514 VID786513:VID786514 VRZ786513:VRZ786514 WBV786513:WBV786514 WLR786513:WLR786514 WVN786513:WVN786514 G852056:G852057 JB852049:JB852050 SX852049:SX852050 ACT852049:ACT852050 AMP852049:AMP852050 AWL852049:AWL852050 BGH852049:BGH852050 BQD852049:BQD852050 BZZ852049:BZZ852050 CJV852049:CJV852050 CTR852049:CTR852050 DDN852049:DDN852050 DNJ852049:DNJ852050 DXF852049:DXF852050 EHB852049:EHB852050 EQX852049:EQX852050 FAT852049:FAT852050 FKP852049:FKP852050 FUL852049:FUL852050 GEH852049:GEH852050 GOD852049:GOD852050 GXZ852049:GXZ852050 HHV852049:HHV852050 HRR852049:HRR852050 IBN852049:IBN852050 ILJ852049:ILJ852050 IVF852049:IVF852050 JFB852049:JFB852050 JOX852049:JOX852050 JYT852049:JYT852050 KIP852049:KIP852050 KSL852049:KSL852050 LCH852049:LCH852050 LMD852049:LMD852050 LVZ852049:LVZ852050 MFV852049:MFV852050 MPR852049:MPR852050 MZN852049:MZN852050 NJJ852049:NJJ852050 NTF852049:NTF852050 ODB852049:ODB852050 OMX852049:OMX852050 OWT852049:OWT852050 PGP852049:PGP852050 PQL852049:PQL852050 QAH852049:QAH852050 QKD852049:QKD852050 QTZ852049:QTZ852050 RDV852049:RDV852050 RNR852049:RNR852050 RXN852049:RXN852050 SHJ852049:SHJ852050 SRF852049:SRF852050 TBB852049:TBB852050 TKX852049:TKX852050 TUT852049:TUT852050 UEP852049:UEP852050 UOL852049:UOL852050 UYH852049:UYH852050 VID852049:VID852050 VRZ852049:VRZ852050 WBV852049:WBV852050 WLR852049:WLR852050 WVN852049:WVN852050 G917592:G917593 JB917585:JB917586 SX917585:SX917586 ACT917585:ACT917586 AMP917585:AMP917586 AWL917585:AWL917586 BGH917585:BGH917586 BQD917585:BQD917586 BZZ917585:BZZ917586 CJV917585:CJV917586 CTR917585:CTR917586 DDN917585:DDN917586 DNJ917585:DNJ917586 DXF917585:DXF917586 EHB917585:EHB917586 EQX917585:EQX917586 FAT917585:FAT917586 FKP917585:FKP917586 FUL917585:FUL917586 GEH917585:GEH917586 GOD917585:GOD917586 GXZ917585:GXZ917586 HHV917585:HHV917586 HRR917585:HRR917586 IBN917585:IBN917586 ILJ917585:ILJ917586 IVF917585:IVF917586 JFB917585:JFB917586 JOX917585:JOX917586 JYT917585:JYT917586 KIP917585:KIP917586 KSL917585:KSL917586 LCH917585:LCH917586 LMD917585:LMD917586 LVZ917585:LVZ917586 MFV917585:MFV917586 MPR917585:MPR917586 MZN917585:MZN917586 NJJ917585:NJJ917586 NTF917585:NTF917586 ODB917585:ODB917586 OMX917585:OMX917586 OWT917585:OWT917586 PGP917585:PGP917586 PQL917585:PQL917586 QAH917585:QAH917586 QKD917585:QKD917586 QTZ917585:QTZ917586 RDV917585:RDV917586 RNR917585:RNR917586 RXN917585:RXN917586 SHJ917585:SHJ917586 SRF917585:SRF917586 TBB917585:TBB917586 TKX917585:TKX917586 TUT917585:TUT917586 UEP917585:UEP917586 UOL917585:UOL917586 UYH917585:UYH917586 VID917585:VID917586 VRZ917585:VRZ917586 WBV917585:WBV917586 WLR917585:WLR917586 WVN917585:WVN917586 G983128:G983129 JB983121:JB983122 SX983121:SX983122 ACT983121:ACT983122 AMP983121:AMP983122 AWL983121:AWL983122 BGH983121:BGH983122 BQD983121:BQD983122 BZZ983121:BZZ983122 CJV983121:CJV983122 CTR983121:CTR983122 DDN983121:DDN983122 DNJ983121:DNJ983122 DXF983121:DXF983122 EHB983121:EHB983122 EQX983121:EQX983122 FAT983121:FAT983122 FKP983121:FKP983122 FUL983121:FUL983122 GEH983121:GEH983122 GOD983121:GOD983122 GXZ983121:GXZ983122 HHV983121:HHV983122 HRR983121:HRR983122 IBN983121:IBN983122 ILJ983121:ILJ983122 IVF983121:IVF983122 JFB983121:JFB983122 JOX983121:JOX983122 JYT983121:JYT983122 KIP983121:KIP983122 KSL983121:KSL983122 LCH983121:LCH983122 LMD983121:LMD983122 LVZ983121:LVZ983122 MFV983121:MFV983122 MPR983121:MPR983122 MZN983121:MZN983122 NJJ983121:NJJ983122 NTF983121:NTF983122 ODB983121:ODB983122 OMX983121:OMX983122 OWT983121:OWT983122 PGP983121:PGP983122 PQL983121:PQL983122 QAH983121:QAH983122 QKD983121:QKD983122 QTZ983121:QTZ983122 RDV983121:RDV983122 RNR983121:RNR983122 RXN983121:RXN983122 SHJ983121:SHJ983122 SRF983121:SRF983122 TBB983121:TBB983122 TKX983121:TKX983122 TUT983121:TUT983122 UEP983121:UEP983122 UOL983121:UOL983122 UYH983121:UYH983122 VID983121:VID983122 VRZ983121:VRZ983122 WBV983121:WBV983122 WLR983121:WLR983122 WVN983121:WVN983122 G33:G40 JB33:JB40 SX33:SX40 ACT33:ACT40 AMP33:AMP40 AWL33:AWL40 BGH33:BGH40 BQD33:BQD40 BZZ33:BZZ40 CJV33:CJV40 CTR33:CTR40 DDN33:DDN40 DNJ33:DNJ40 DXF33:DXF40 EHB33:EHB40 EQX33:EQX40 FAT33:FAT40 FKP33:FKP40 FUL33:FUL40 GEH33:GEH40 GOD33:GOD40 GXZ33:GXZ40 HHV33:HHV40 HRR33:HRR40 IBN33:IBN40 ILJ33:ILJ40 IVF33:IVF40 JFB33:JFB40 JOX33:JOX40 JYT33:JYT40 KIP33:KIP40 KSL33:KSL40 LCH33:LCH40 LMD33:LMD40 LVZ33:LVZ40 MFV33:MFV40 MPR33:MPR40 MZN33:MZN40 NJJ33:NJJ40 NTF33:NTF40 ODB33:ODB40 OMX33:OMX40 OWT33:OWT40 PGP33:PGP40 PQL33:PQL40 QAH33:QAH40 QKD33:QKD40 QTZ33:QTZ40 RDV33:RDV40 RNR33:RNR40 RXN33:RXN40 SHJ33:SHJ40 SRF33:SRF40 TBB33:TBB40 TKX33:TKX40 TUT33:TUT40 UEP33:UEP40 UOL33:UOL40 UYH33:UYH40 VID33:VID40 VRZ33:VRZ40 WBV33:WBV40 WLR33:WLR40 WVN33:WVN40 G65570:G65577 JB65563:JB65570 SX65563:SX65570 ACT65563:ACT65570 AMP65563:AMP65570 AWL65563:AWL65570 BGH65563:BGH65570 BQD65563:BQD65570 BZZ65563:BZZ65570 CJV65563:CJV65570 CTR65563:CTR65570 DDN65563:DDN65570 DNJ65563:DNJ65570 DXF65563:DXF65570 EHB65563:EHB65570 EQX65563:EQX65570 FAT65563:FAT65570 FKP65563:FKP65570 FUL65563:FUL65570 GEH65563:GEH65570 GOD65563:GOD65570 GXZ65563:GXZ65570 HHV65563:HHV65570 HRR65563:HRR65570 IBN65563:IBN65570 ILJ65563:ILJ65570 IVF65563:IVF65570 JFB65563:JFB65570 JOX65563:JOX65570 JYT65563:JYT65570 KIP65563:KIP65570 KSL65563:KSL65570 LCH65563:LCH65570 LMD65563:LMD65570 LVZ65563:LVZ65570 MFV65563:MFV65570 MPR65563:MPR65570 MZN65563:MZN65570 NJJ65563:NJJ65570 NTF65563:NTF65570 ODB65563:ODB65570 OMX65563:OMX65570 OWT65563:OWT65570 PGP65563:PGP65570 PQL65563:PQL65570 QAH65563:QAH65570 QKD65563:QKD65570 QTZ65563:QTZ65570 RDV65563:RDV65570 RNR65563:RNR65570 RXN65563:RXN65570 SHJ65563:SHJ65570 SRF65563:SRF65570 TBB65563:TBB65570 TKX65563:TKX65570 TUT65563:TUT65570 UEP65563:UEP65570 UOL65563:UOL65570 UYH65563:UYH65570 VID65563:VID65570 VRZ65563:VRZ65570 WBV65563:WBV65570 WLR65563:WLR65570 WVN65563:WVN65570 G131106:G131113 JB131099:JB131106 SX131099:SX131106 ACT131099:ACT131106 AMP131099:AMP131106 AWL131099:AWL131106 BGH131099:BGH131106 BQD131099:BQD131106 BZZ131099:BZZ131106 CJV131099:CJV131106 CTR131099:CTR131106 DDN131099:DDN131106 DNJ131099:DNJ131106 DXF131099:DXF131106 EHB131099:EHB131106 EQX131099:EQX131106 FAT131099:FAT131106 FKP131099:FKP131106 FUL131099:FUL131106 GEH131099:GEH131106 GOD131099:GOD131106 GXZ131099:GXZ131106 HHV131099:HHV131106 HRR131099:HRR131106 IBN131099:IBN131106 ILJ131099:ILJ131106 IVF131099:IVF131106 JFB131099:JFB131106 JOX131099:JOX131106 JYT131099:JYT131106 KIP131099:KIP131106 KSL131099:KSL131106 LCH131099:LCH131106 LMD131099:LMD131106 LVZ131099:LVZ131106 MFV131099:MFV131106 MPR131099:MPR131106 MZN131099:MZN131106 NJJ131099:NJJ131106 NTF131099:NTF131106 ODB131099:ODB131106 OMX131099:OMX131106 OWT131099:OWT131106 PGP131099:PGP131106 PQL131099:PQL131106 QAH131099:QAH131106 QKD131099:QKD131106 QTZ131099:QTZ131106 RDV131099:RDV131106 RNR131099:RNR131106 RXN131099:RXN131106 SHJ131099:SHJ131106 SRF131099:SRF131106 TBB131099:TBB131106 TKX131099:TKX131106 TUT131099:TUT131106 UEP131099:UEP131106 UOL131099:UOL131106 UYH131099:UYH131106 VID131099:VID131106 VRZ131099:VRZ131106 WBV131099:WBV131106 WLR131099:WLR131106 WVN131099:WVN131106 G196642:G196649 JB196635:JB196642 SX196635:SX196642 ACT196635:ACT196642 AMP196635:AMP196642 AWL196635:AWL196642 BGH196635:BGH196642 BQD196635:BQD196642 BZZ196635:BZZ196642 CJV196635:CJV196642 CTR196635:CTR196642 DDN196635:DDN196642 DNJ196635:DNJ196642 DXF196635:DXF196642 EHB196635:EHB196642 EQX196635:EQX196642 FAT196635:FAT196642 FKP196635:FKP196642 FUL196635:FUL196642 GEH196635:GEH196642 GOD196635:GOD196642 GXZ196635:GXZ196642 HHV196635:HHV196642 HRR196635:HRR196642 IBN196635:IBN196642 ILJ196635:ILJ196642 IVF196635:IVF196642 JFB196635:JFB196642 JOX196635:JOX196642 JYT196635:JYT196642 KIP196635:KIP196642 KSL196635:KSL196642 LCH196635:LCH196642 LMD196635:LMD196642 LVZ196635:LVZ196642 MFV196635:MFV196642 MPR196635:MPR196642 MZN196635:MZN196642 NJJ196635:NJJ196642 NTF196635:NTF196642 ODB196635:ODB196642 OMX196635:OMX196642 OWT196635:OWT196642 PGP196635:PGP196642 PQL196635:PQL196642 QAH196635:QAH196642 QKD196635:QKD196642 QTZ196635:QTZ196642 RDV196635:RDV196642 RNR196635:RNR196642 RXN196635:RXN196642 SHJ196635:SHJ196642 SRF196635:SRF196642 TBB196635:TBB196642 TKX196635:TKX196642 TUT196635:TUT196642 UEP196635:UEP196642 UOL196635:UOL196642 UYH196635:UYH196642 VID196635:VID196642 VRZ196635:VRZ196642 WBV196635:WBV196642 WLR196635:WLR196642 WVN196635:WVN196642 G262178:G262185 JB262171:JB262178 SX262171:SX262178 ACT262171:ACT262178 AMP262171:AMP262178 AWL262171:AWL262178 BGH262171:BGH262178 BQD262171:BQD262178 BZZ262171:BZZ262178 CJV262171:CJV262178 CTR262171:CTR262178 DDN262171:DDN262178 DNJ262171:DNJ262178 DXF262171:DXF262178 EHB262171:EHB262178 EQX262171:EQX262178 FAT262171:FAT262178 FKP262171:FKP262178 FUL262171:FUL262178 GEH262171:GEH262178 GOD262171:GOD262178 GXZ262171:GXZ262178 HHV262171:HHV262178 HRR262171:HRR262178 IBN262171:IBN262178 ILJ262171:ILJ262178 IVF262171:IVF262178 JFB262171:JFB262178 JOX262171:JOX262178 JYT262171:JYT262178 KIP262171:KIP262178 KSL262171:KSL262178 LCH262171:LCH262178 LMD262171:LMD262178 LVZ262171:LVZ262178 MFV262171:MFV262178 MPR262171:MPR262178 MZN262171:MZN262178 NJJ262171:NJJ262178 NTF262171:NTF262178 ODB262171:ODB262178 OMX262171:OMX262178 OWT262171:OWT262178 PGP262171:PGP262178 PQL262171:PQL262178 QAH262171:QAH262178 QKD262171:QKD262178 QTZ262171:QTZ262178 RDV262171:RDV262178 RNR262171:RNR262178 RXN262171:RXN262178 SHJ262171:SHJ262178 SRF262171:SRF262178 TBB262171:TBB262178 TKX262171:TKX262178 TUT262171:TUT262178 UEP262171:UEP262178 UOL262171:UOL262178 UYH262171:UYH262178 VID262171:VID262178 VRZ262171:VRZ262178 WBV262171:WBV262178 WLR262171:WLR262178 WVN262171:WVN262178 G327714:G327721 JB327707:JB327714 SX327707:SX327714 ACT327707:ACT327714 AMP327707:AMP327714 AWL327707:AWL327714 BGH327707:BGH327714 BQD327707:BQD327714 BZZ327707:BZZ327714 CJV327707:CJV327714 CTR327707:CTR327714 DDN327707:DDN327714 DNJ327707:DNJ327714 DXF327707:DXF327714 EHB327707:EHB327714 EQX327707:EQX327714 FAT327707:FAT327714 FKP327707:FKP327714 FUL327707:FUL327714 GEH327707:GEH327714 GOD327707:GOD327714 GXZ327707:GXZ327714 HHV327707:HHV327714 HRR327707:HRR327714 IBN327707:IBN327714 ILJ327707:ILJ327714 IVF327707:IVF327714 JFB327707:JFB327714 JOX327707:JOX327714 JYT327707:JYT327714 KIP327707:KIP327714 KSL327707:KSL327714 LCH327707:LCH327714 LMD327707:LMD327714 LVZ327707:LVZ327714 MFV327707:MFV327714 MPR327707:MPR327714 MZN327707:MZN327714 NJJ327707:NJJ327714 NTF327707:NTF327714 ODB327707:ODB327714 OMX327707:OMX327714 OWT327707:OWT327714 PGP327707:PGP327714 PQL327707:PQL327714 QAH327707:QAH327714 QKD327707:QKD327714 QTZ327707:QTZ327714 RDV327707:RDV327714 RNR327707:RNR327714 RXN327707:RXN327714 SHJ327707:SHJ327714 SRF327707:SRF327714 TBB327707:TBB327714 TKX327707:TKX327714 TUT327707:TUT327714 UEP327707:UEP327714 UOL327707:UOL327714 UYH327707:UYH327714 VID327707:VID327714 VRZ327707:VRZ327714 WBV327707:WBV327714 WLR327707:WLR327714 WVN327707:WVN327714 G393250:G393257 JB393243:JB393250 SX393243:SX393250 ACT393243:ACT393250 AMP393243:AMP393250 AWL393243:AWL393250 BGH393243:BGH393250 BQD393243:BQD393250 BZZ393243:BZZ393250 CJV393243:CJV393250 CTR393243:CTR393250 DDN393243:DDN393250 DNJ393243:DNJ393250 DXF393243:DXF393250 EHB393243:EHB393250 EQX393243:EQX393250 FAT393243:FAT393250 FKP393243:FKP393250 FUL393243:FUL393250 GEH393243:GEH393250 GOD393243:GOD393250 GXZ393243:GXZ393250 HHV393243:HHV393250 HRR393243:HRR393250 IBN393243:IBN393250 ILJ393243:ILJ393250 IVF393243:IVF393250 JFB393243:JFB393250 JOX393243:JOX393250 JYT393243:JYT393250 KIP393243:KIP393250 KSL393243:KSL393250 LCH393243:LCH393250 LMD393243:LMD393250 LVZ393243:LVZ393250 MFV393243:MFV393250 MPR393243:MPR393250 MZN393243:MZN393250 NJJ393243:NJJ393250 NTF393243:NTF393250 ODB393243:ODB393250 OMX393243:OMX393250 OWT393243:OWT393250 PGP393243:PGP393250 PQL393243:PQL393250 QAH393243:QAH393250 QKD393243:QKD393250 QTZ393243:QTZ393250 RDV393243:RDV393250 RNR393243:RNR393250 RXN393243:RXN393250 SHJ393243:SHJ393250 SRF393243:SRF393250 TBB393243:TBB393250 TKX393243:TKX393250 TUT393243:TUT393250 UEP393243:UEP393250 UOL393243:UOL393250 UYH393243:UYH393250 VID393243:VID393250 VRZ393243:VRZ393250 WBV393243:WBV393250 WLR393243:WLR393250 WVN393243:WVN393250 G458786:G458793 JB458779:JB458786 SX458779:SX458786 ACT458779:ACT458786 AMP458779:AMP458786 AWL458779:AWL458786 BGH458779:BGH458786 BQD458779:BQD458786 BZZ458779:BZZ458786 CJV458779:CJV458786 CTR458779:CTR458786 DDN458779:DDN458786 DNJ458779:DNJ458786 DXF458779:DXF458786 EHB458779:EHB458786 EQX458779:EQX458786 FAT458779:FAT458786 FKP458779:FKP458786 FUL458779:FUL458786 GEH458779:GEH458786 GOD458779:GOD458786 GXZ458779:GXZ458786 HHV458779:HHV458786 HRR458779:HRR458786 IBN458779:IBN458786 ILJ458779:ILJ458786 IVF458779:IVF458786 JFB458779:JFB458786 JOX458779:JOX458786 JYT458779:JYT458786 KIP458779:KIP458786 KSL458779:KSL458786 LCH458779:LCH458786 LMD458779:LMD458786 LVZ458779:LVZ458786 MFV458779:MFV458786 MPR458779:MPR458786 MZN458779:MZN458786 NJJ458779:NJJ458786 NTF458779:NTF458786 ODB458779:ODB458786 OMX458779:OMX458786 OWT458779:OWT458786 PGP458779:PGP458786 PQL458779:PQL458786 QAH458779:QAH458786 QKD458779:QKD458786 QTZ458779:QTZ458786 RDV458779:RDV458786 RNR458779:RNR458786 RXN458779:RXN458786 SHJ458779:SHJ458786 SRF458779:SRF458786 TBB458779:TBB458786 TKX458779:TKX458786 TUT458779:TUT458786 UEP458779:UEP458786 UOL458779:UOL458786 UYH458779:UYH458786 VID458779:VID458786 VRZ458779:VRZ458786 WBV458779:WBV458786 WLR458779:WLR458786 WVN458779:WVN458786 G524322:G524329 JB524315:JB524322 SX524315:SX524322 ACT524315:ACT524322 AMP524315:AMP524322 AWL524315:AWL524322 BGH524315:BGH524322 BQD524315:BQD524322 BZZ524315:BZZ524322 CJV524315:CJV524322 CTR524315:CTR524322 DDN524315:DDN524322 DNJ524315:DNJ524322 DXF524315:DXF524322 EHB524315:EHB524322 EQX524315:EQX524322 FAT524315:FAT524322 FKP524315:FKP524322 FUL524315:FUL524322 GEH524315:GEH524322 GOD524315:GOD524322 GXZ524315:GXZ524322 HHV524315:HHV524322 HRR524315:HRR524322 IBN524315:IBN524322 ILJ524315:ILJ524322 IVF524315:IVF524322 JFB524315:JFB524322 JOX524315:JOX524322 JYT524315:JYT524322 KIP524315:KIP524322 KSL524315:KSL524322 LCH524315:LCH524322 LMD524315:LMD524322 LVZ524315:LVZ524322 MFV524315:MFV524322 MPR524315:MPR524322 MZN524315:MZN524322 NJJ524315:NJJ524322 NTF524315:NTF524322 ODB524315:ODB524322 OMX524315:OMX524322 OWT524315:OWT524322 PGP524315:PGP524322 PQL524315:PQL524322 QAH524315:QAH524322 QKD524315:QKD524322 QTZ524315:QTZ524322 RDV524315:RDV524322 RNR524315:RNR524322 RXN524315:RXN524322 SHJ524315:SHJ524322 SRF524315:SRF524322 TBB524315:TBB524322 TKX524315:TKX524322 TUT524315:TUT524322 UEP524315:UEP524322 UOL524315:UOL524322 UYH524315:UYH524322 VID524315:VID524322 VRZ524315:VRZ524322 WBV524315:WBV524322 WLR524315:WLR524322 WVN524315:WVN524322 G589858:G589865 JB589851:JB589858 SX589851:SX589858 ACT589851:ACT589858 AMP589851:AMP589858 AWL589851:AWL589858 BGH589851:BGH589858 BQD589851:BQD589858 BZZ589851:BZZ589858 CJV589851:CJV589858 CTR589851:CTR589858 DDN589851:DDN589858 DNJ589851:DNJ589858 DXF589851:DXF589858 EHB589851:EHB589858 EQX589851:EQX589858 FAT589851:FAT589858 FKP589851:FKP589858 FUL589851:FUL589858 GEH589851:GEH589858 GOD589851:GOD589858 GXZ589851:GXZ589858 HHV589851:HHV589858 HRR589851:HRR589858 IBN589851:IBN589858 ILJ589851:ILJ589858 IVF589851:IVF589858 JFB589851:JFB589858 JOX589851:JOX589858 JYT589851:JYT589858 KIP589851:KIP589858 KSL589851:KSL589858 LCH589851:LCH589858 LMD589851:LMD589858 LVZ589851:LVZ589858 MFV589851:MFV589858 MPR589851:MPR589858 MZN589851:MZN589858 NJJ589851:NJJ589858 NTF589851:NTF589858 ODB589851:ODB589858 OMX589851:OMX589858 OWT589851:OWT589858 PGP589851:PGP589858 PQL589851:PQL589858 QAH589851:QAH589858 QKD589851:QKD589858 QTZ589851:QTZ589858 RDV589851:RDV589858 RNR589851:RNR589858 RXN589851:RXN589858 SHJ589851:SHJ589858 SRF589851:SRF589858 TBB589851:TBB589858 TKX589851:TKX589858 TUT589851:TUT589858 UEP589851:UEP589858 UOL589851:UOL589858 UYH589851:UYH589858 VID589851:VID589858 VRZ589851:VRZ589858 WBV589851:WBV589858 WLR589851:WLR589858 WVN589851:WVN589858 G655394:G655401 JB655387:JB655394 SX655387:SX655394 ACT655387:ACT655394 AMP655387:AMP655394 AWL655387:AWL655394 BGH655387:BGH655394 BQD655387:BQD655394 BZZ655387:BZZ655394 CJV655387:CJV655394 CTR655387:CTR655394 DDN655387:DDN655394 DNJ655387:DNJ655394 DXF655387:DXF655394 EHB655387:EHB655394 EQX655387:EQX655394 FAT655387:FAT655394 FKP655387:FKP655394 FUL655387:FUL655394 GEH655387:GEH655394 GOD655387:GOD655394 GXZ655387:GXZ655394 HHV655387:HHV655394 HRR655387:HRR655394 IBN655387:IBN655394 ILJ655387:ILJ655394 IVF655387:IVF655394 JFB655387:JFB655394 JOX655387:JOX655394 JYT655387:JYT655394 KIP655387:KIP655394 KSL655387:KSL655394 LCH655387:LCH655394 LMD655387:LMD655394 LVZ655387:LVZ655394 MFV655387:MFV655394 MPR655387:MPR655394 MZN655387:MZN655394 NJJ655387:NJJ655394 NTF655387:NTF655394 ODB655387:ODB655394 OMX655387:OMX655394 OWT655387:OWT655394 PGP655387:PGP655394 PQL655387:PQL655394 QAH655387:QAH655394 QKD655387:QKD655394 QTZ655387:QTZ655394 RDV655387:RDV655394 RNR655387:RNR655394 RXN655387:RXN655394 SHJ655387:SHJ655394 SRF655387:SRF655394 TBB655387:TBB655394 TKX655387:TKX655394 TUT655387:TUT655394 UEP655387:UEP655394 UOL655387:UOL655394 UYH655387:UYH655394 VID655387:VID655394 VRZ655387:VRZ655394 WBV655387:WBV655394 WLR655387:WLR655394 WVN655387:WVN655394 G720930:G720937 JB720923:JB720930 SX720923:SX720930 ACT720923:ACT720930 AMP720923:AMP720930 AWL720923:AWL720930 BGH720923:BGH720930 BQD720923:BQD720930 BZZ720923:BZZ720930 CJV720923:CJV720930 CTR720923:CTR720930 DDN720923:DDN720930 DNJ720923:DNJ720930 DXF720923:DXF720930 EHB720923:EHB720930 EQX720923:EQX720930 FAT720923:FAT720930 FKP720923:FKP720930 FUL720923:FUL720930 GEH720923:GEH720930 GOD720923:GOD720930 GXZ720923:GXZ720930 HHV720923:HHV720930 HRR720923:HRR720930 IBN720923:IBN720930 ILJ720923:ILJ720930 IVF720923:IVF720930 JFB720923:JFB720930 JOX720923:JOX720930 JYT720923:JYT720930 KIP720923:KIP720930 KSL720923:KSL720930 LCH720923:LCH720930 LMD720923:LMD720930 LVZ720923:LVZ720930 MFV720923:MFV720930 MPR720923:MPR720930 MZN720923:MZN720930 NJJ720923:NJJ720930 NTF720923:NTF720930 ODB720923:ODB720930 OMX720923:OMX720930 OWT720923:OWT720930 PGP720923:PGP720930 PQL720923:PQL720930 QAH720923:QAH720930 QKD720923:QKD720930 QTZ720923:QTZ720930 RDV720923:RDV720930 RNR720923:RNR720930 RXN720923:RXN720930 SHJ720923:SHJ720930 SRF720923:SRF720930 TBB720923:TBB720930 TKX720923:TKX720930 TUT720923:TUT720930 UEP720923:UEP720930 UOL720923:UOL720930 UYH720923:UYH720930 VID720923:VID720930 VRZ720923:VRZ720930 WBV720923:WBV720930 WLR720923:WLR720930 WVN720923:WVN720930 G786466:G786473 JB786459:JB786466 SX786459:SX786466 ACT786459:ACT786466 AMP786459:AMP786466 AWL786459:AWL786466 BGH786459:BGH786466 BQD786459:BQD786466 BZZ786459:BZZ786466 CJV786459:CJV786466 CTR786459:CTR786466 DDN786459:DDN786466 DNJ786459:DNJ786466 DXF786459:DXF786466 EHB786459:EHB786466 EQX786459:EQX786466 FAT786459:FAT786466 FKP786459:FKP786466 FUL786459:FUL786466 GEH786459:GEH786466 GOD786459:GOD786466 GXZ786459:GXZ786466 HHV786459:HHV786466 HRR786459:HRR786466 IBN786459:IBN786466 ILJ786459:ILJ786466 IVF786459:IVF786466 JFB786459:JFB786466 JOX786459:JOX786466 JYT786459:JYT786466 KIP786459:KIP786466 KSL786459:KSL786466 LCH786459:LCH786466 LMD786459:LMD786466 LVZ786459:LVZ786466 MFV786459:MFV786466 MPR786459:MPR786466 MZN786459:MZN786466 NJJ786459:NJJ786466 NTF786459:NTF786466 ODB786459:ODB786466 OMX786459:OMX786466 OWT786459:OWT786466 PGP786459:PGP786466 PQL786459:PQL786466 QAH786459:QAH786466 QKD786459:QKD786466 QTZ786459:QTZ786466 RDV786459:RDV786466 RNR786459:RNR786466 RXN786459:RXN786466 SHJ786459:SHJ786466 SRF786459:SRF786466 TBB786459:TBB786466 TKX786459:TKX786466 TUT786459:TUT786466 UEP786459:UEP786466 UOL786459:UOL786466 UYH786459:UYH786466 VID786459:VID786466 VRZ786459:VRZ786466 WBV786459:WBV786466 WLR786459:WLR786466 WVN786459:WVN786466 G852002:G852009 JB851995:JB852002 SX851995:SX852002 ACT851995:ACT852002 AMP851995:AMP852002 AWL851995:AWL852002 BGH851995:BGH852002 BQD851995:BQD852002 BZZ851995:BZZ852002 CJV851995:CJV852002 CTR851995:CTR852002 DDN851995:DDN852002 DNJ851995:DNJ852002 DXF851995:DXF852002 EHB851995:EHB852002 EQX851995:EQX852002 FAT851995:FAT852002 FKP851995:FKP852002 FUL851995:FUL852002 GEH851995:GEH852002 GOD851995:GOD852002 GXZ851995:GXZ852002 HHV851995:HHV852002 HRR851995:HRR852002 IBN851995:IBN852002 ILJ851995:ILJ852002 IVF851995:IVF852002 JFB851995:JFB852002 JOX851995:JOX852002 JYT851995:JYT852002 KIP851995:KIP852002 KSL851995:KSL852002 LCH851995:LCH852002 LMD851995:LMD852002 LVZ851995:LVZ852002 MFV851995:MFV852002 MPR851995:MPR852002 MZN851995:MZN852002 NJJ851995:NJJ852002 NTF851995:NTF852002 ODB851995:ODB852002 OMX851995:OMX852002 OWT851995:OWT852002 PGP851995:PGP852002 PQL851995:PQL852002 QAH851995:QAH852002 QKD851995:QKD852002 QTZ851995:QTZ852002 RDV851995:RDV852002 RNR851995:RNR852002 RXN851995:RXN852002 SHJ851995:SHJ852002 SRF851995:SRF852002 TBB851995:TBB852002 TKX851995:TKX852002 TUT851995:TUT852002 UEP851995:UEP852002 UOL851995:UOL852002 UYH851995:UYH852002 VID851995:VID852002 VRZ851995:VRZ852002 WBV851995:WBV852002 WLR851995:WLR852002 WVN851995:WVN852002 G917538:G917545 JB917531:JB917538 SX917531:SX917538 ACT917531:ACT917538 AMP917531:AMP917538 AWL917531:AWL917538 BGH917531:BGH917538 BQD917531:BQD917538 BZZ917531:BZZ917538 CJV917531:CJV917538 CTR917531:CTR917538 DDN917531:DDN917538 DNJ917531:DNJ917538 DXF917531:DXF917538 EHB917531:EHB917538 EQX917531:EQX917538 FAT917531:FAT917538 FKP917531:FKP917538 FUL917531:FUL917538 GEH917531:GEH917538 GOD917531:GOD917538 GXZ917531:GXZ917538 HHV917531:HHV917538 HRR917531:HRR917538 IBN917531:IBN917538 ILJ917531:ILJ917538 IVF917531:IVF917538 JFB917531:JFB917538 JOX917531:JOX917538 JYT917531:JYT917538 KIP917531:KIP917538 KSL917531:KSL917538 LCH917531:LCH917538 LMD917531:LMD917538 LVZ917531:LVZ917538 MFV917531:MFV917538 MPR917531:MPR917538 MZN917531:MZN917538 NJJ917531:NJJ917538 NTF917531:NTF917538 ODB917531:ODB917538 OMX917531:OMX917538 OWT917531:OWT917538 PGP917531:PGP917538 PQL917531:PQL917538 QAH917531:QAH917538 QKD917531:QKD917538 QTZ917531:QTZ917538 RDV917531:RDV917538 RNR917531:RNR917538 RXN917531:RXN917538 SHJ917531:SHJ917538 SRF917531:SRF917538 TBB917531:TBB917538 TKX917531:TKX917538 TUT917531:TUT917538 UEP917531:UEP917538 UOL917531:UOL917538 UYH917531:UYH917538 VID917531:VID917538 VRZ917531:VRZ917538 WBV917531:WBV917538 WLR917531:WLR917538 WVN917531:WVN917538 G983074:G983081 JB983067:JB983074 SX983067:SX983074 ACT983067:ACT983074 AMP983067:AMP983074 AWL983067:AWL983074 BGH983067:BGH983074 BQD983067:BQD983074 BZZ983067:BZZ983074 CJV983067:CJV983074 CTR983067:CTR983074 DDN983067:DDN983074 DNJ983067:DNJ983074 DXF983067:DXF983074 EHB983067:EHB983074 EQX983067:EQX983074 FAT983067:FAT983074 FKP983067:FKP983074 FUL983067:FUL983074 GEH983067:GEH983074 GOD983067:GOD983074 GXZ983067:GXZ983074 HHV983067:HHV983074 HRR983067:HRR983074 IBN983067:IBN983074 ILJ983067:ILJ983074 IVF983067:IVF983074 JFB983067:JFB983074 JOX983067:JOX983074 JYT983067:JYT983074 KIP983067:KIP983074 KSL983067:KSL983074 LCH983067:LCH983074 LMD983067:LMD983074 LVZ983067:LVZ983074 MFV983067:MFV983074 MPR983067:MPR983074 MZN983067:MZN983074 NJJ983067:NJJ983074 NTF983067:NTF983074 ODB983067:ODB983074 OMX983067:OMX983074 OWT983067:OWT983074 PGP983067:PGP983074 PQL983067:PQL983074 QAH983067:QAH983074 QKD983067:QKD983074 QTZ983067:QTZ983074 RDV983067:RDV983074 RNR983067:RNR983074 RXN983067:RXN983074 SHJ983067:SHJ983074 SRF983067:SRF983074 TBB983067:TBB983074 TKX983067:TKX983074 TUT983067:TUT983074 UEP983067:UEP983074 UOL983067:UOL983074 UYH983067:UYH983074 VID983067:VID983074 VRZ983067:VRZ983074 WBV983067:WBV983074 WLR983067:WLR983074 WVN983067:WVN983074 JB43:JB62 SX43:SX62 ACT43:ACT62 AMP43:AMP62 AWL43:AWL62 BGH43:BGH62 BQD43:BQD62 BZZ43:BZZ62 CJV43:CJV62 CTR43:CTR62 DDN43:DDN62 DNJ43:DNJ62 DXF43:DXF62 EHB43:EHB62 EQX43:EQX62 FAT43:FAT62 FKP43:FKP62 FUL43:FUL62 GEH43:GEH62 GOD43:GOD62 GXZ43:GXZ62 HHV43:HHV62 HRR43:HRR62 IBN43:IBN62 ILJ43:ILJ62 IVF43:IVF62 JFB43:JFB62 JOX43:JOX62 JYT43:JYT62 KIP43:KIP62 KSL43:KSL62 LCH43:LCH62 LMD43:LMD62 LVZ43:LVZ62 MFV43:MFV62 MPR43:MPR62 MZN43:MZN62 NJJ43:NJJ62 NTF43:NTF62 ODB43:ODB62 OMX43:OMX62 OWT43:OWT62 PGP43:PGP62 PQL43:PQL62 QAH43:QAH62 QKD43:QKD62 QTZ43:QTZ62 RDV43:RDV62 RNR43:RNR62 RXN43:RXN62 SHJ43:SHJ62 SRF43:SRF62 TBB43:TBB62 TKX43:TKX62 TUT43:TUT62 UEP43:UEP62 UOL43:UOL62 UYH43:UYH62 VID43:VID62 VRZ43:VRZ62 WBV43:WBV62 WLR43:WLR62 WVN43:WVN62 G65580:G65599 JB65573:JB65592 SX65573:SX65592 ACT65573:ACT65592 AMP65573:AMP65592 AWL65573:AWL65592 BGH65573:BGH65592 BQD65573:BQD65592 BZZ65573:BZZ65592 CJV65573:CJV65592 CTR65573:CTR65592 DDN65573:DDN65592 DNJ65573:DNJ65592 DXF65573:DXF65592 EHB65573:EHB65592 EQX65573:EQX65592 FAT65573:FAT65592 FKP65573:FKP65592 FUL65573:FUL65592 GEH65573:GEH65592 GOD65573:GOD65592 GXZ65573:GXZ65592 HHV65573:HHV65592 HRR65573:HRR65592 IBN65573:IBN65592 ILJ65573:ILJ65592 IVF65573:IVF65592 JFB65573:JFB65592 JOX65573:JOX65592 JYT65573:JYT65592 KIP65573:KIP65592 KSL65573:KSL65592 LCH65573:LCH65592 LMD65573:LMD65592 LVZ65573:LVZ65592 MFV65573:MFV65592 MPR65573:MPR65592 MZN65573:MZN65592 NJJ65573:NJJ65592 NTF65573:NTF65592 ODB65573:ODB65592 OMX65573:OMX65592 OWT65573:OWT65592 PGP65573:PGP65592 PQL65573:PQL65592 QAH65573:QAH65592 QKD65573:QKD65592 QTZ65573:QTZ65592 RDV65573:RDV65592 RNR65573:RNR65592 RXN65573:RXN65592 SHJ65573:SHJ65592 SRF65573:SRF65592 TBB65573:TBB65592 TKX65573:TKX65592 TUT65573:TUT65592 UEP65573:UEP65592 UOL65573:UOL65592 UYH65573:UYH65592 VID65573:VID65592 VRZ65573:VRZ65592 WBV65573:WBV65592 WLR65573:WLR65592 WVN65573:WVN65592 G131116:G131135 JB131109:JB131128 SX131109:SX131128 ACT131109:ACT131128 AMP131109:AMP131128 AWL131109:AWL131128 BGH131109:BGH131128 BQD131109:BQD131128 BZZ131109:BZZ131128 CJV131109:CJV131128 CTR131109:CTR131128 DDN131109:DDN131128 DNJ131109:DNJ131128 DXF131109:DXF131128 EHB131109:EHB131128 EQX131109:EQX131128 FAT131109:FAT131128 FKP131109:FKP131128 FUL131109:FUL131128 GEH131109:GEH131128 GOD131109:GOD131128 GXZ131109:GXZ131128 HHV131109:HHV131128 HRR131109:HRR131128 IBN131109:IBN131128 ILJ131109:ILJ131128 IVF131109:IVF131128 JFB131109:JFB131128 JOX131109:JOX131128 JYT131109:JYT131128 KIP131109:KIP131128 KSL131109:KSL131128 LCH131109:LCH131128 LMD131109:LMD131128 LVZ131109:LVZ131128 MFV131109:MFV131128 MPR131109:MPR131128 MZN131109:MZN131128 NJJ131109:NJJ131128 NTF131109:NTF131128 ODB131109:ODB131128 OMX131109:OMX131128 OWT131109:OWT131128 PGP131109:PGP131128 PQL131109:PQL131128 QAH131109:QAH131128 QKD131109:QKD131128 QTZ131109:QTZ131128 RDV131109:RDV131128 RNR131109:RNR131128 RXN131109:RXN131128 SHJ131109:SHJ131128 SRF131109:SRF131128 TBB131109:TBB131128 TKX131109:TKX131128 TUT131109:TUT131128 UEP131109:UEP131128 UOL131109:UOL131128 UYH131109:UYH131128 VID131109:VID131128 VRZ131109:VRZ131128 WBV131109:WBV131128 WLR131109:WLR131128 WVN131109:WVN131128 G196652:G196671 JB196645:JB196664 SX196645:SX196664 ACT196645:ACT196664 AMP196645:AMP196664 AWL196645:AWL196664 BGH196645:BGH196664 BQD196645:BQD196664 BZZ196645:BZZ196664 CJV196645:CJV196664 CTR196645:CTR196664 DDN196645:DDN196664 DNJ196645:DNJ196664 DXF196645:DXF196664 EHB196645:EHB196664 EQX196645:EQX196664 FAT196645:FAT196664 FKP196645:FKP196664 FUL196645:FUL196664 GEH196645:GEH196664 GOD196645:GOD196664 GXZ196645:GXZ196664 HHV196645:HHV196664 HRR196645:HRR196664 IBN196645:IBN196664 ILJ196645:ILJ196664 IVF196645:IVF196664 JFB196645:JFB196664 JOX196645:JOX196664 JYT196645:JYT196664 KIP196645:KIP196664 KSL196645:KSL196664 LCH196645:LCH196664 LMD196645:LMD196664 LVZ196645:LVZ196664 MFV196645:MFV196664 MPR196645:MPR196664 MZN196645:MZN196664 NJJ196645:NJJ196664 NTF196645:NTF196664 ODB196645:ODB196664 OMX196645:OMX196664 OWT196645:OWT196664 PGP196645:PGP196664 PQL196645:PQL196664 QAH196645:QAH196664 QKD196645:QKD196664 QTZ196645:QTZ196664 RDV196645:RDV196664 RNR196645:RNR196664 RXN196645:RXN196664 SHJ196645:SHJ196664 SRF196645:SRF196664 TBB196645:TBB196664 TKX196645:TKX196664 TUT196645:TUT196664 UEP196645:UEP196664 UOL196645:UOL196664 UYH196645:UYH196664 VID196645:VID196664 VRZ196645:VRZ196664 WBV196645:WBV196664 WLR196645:WLR196664 WVN196645:WVN196664 G262188:G262207 JB262181:JB262200 SX262181:SX262200 ACT262181:ACT262200 AMP262181:AMP262200 AWL262181:AWL262200 BGH262181:BGH262200 BQD262181:BQD262200 BZZ262181:BZZ262200 CJV262181:CJV262200 CTR262181:CTR262200 DDN262181:DDN262200 DNJ262181:DNJ262200 DXF262181:DXF262200 EHB262181:EHB262200 EQX262181:EQX262200 FAT262181:FAT262200 FKP262181:FKP262200 FUL262181:FUL262200 GEH262181:GEH262200 GOD262181:GOD262200 GXZ262181:GXZ262200 HHV262181:HHV262200 HRR262181:HRR262200 IBN262181:IBN262200 ILJ262181:ILJ262200 IVF262181:IVF262200 JFB262181:JFB262200 JOX262181:JOX262200 JYT262181:JYT262200 KIP262181:KIP262200 KSL262181:KSL262200 LCH262181:LCH262200 LMD262181:LMD262200 LVZ262181:LVZ262200 MFV262181:MFV262200 MPR262181:MPR262200 MZN262181:MZN262200 NJJ262181:NJJ262200 NTF262181:NTF262200 ODB262181:ODB262200 OMX262181:OMX262200 OWT262181:OWT262200 PGP262181:PGP262200 PQL262181:PQL262200 QAH262181:QAH262200 QKD262181:QKD262200 QTZ262181:QTZ262200 RDV262181:RDV262200 RNR262181:RNR262200 RXN262181:RXN262200 SHJ262181:SHJ262200 SRF262181:SRF262200 TBB262181:TBB262200 TKX262181:TKX262200 TUT262181:TUT262200 UEP262181:UEP262200 UOL262181:UOL262200 UYH262181:UYH262200 VID262181:VID262200 VRZ262181:VRZ262200 WBV262181:WBV262200 WLR262181:WLR262200 WVN262181:WVN262200 G327724:G327743 JB327717:JB327736 SX327717:SX327736 ACT327717:ACT327736 AMP327717:AMP327736 AWL327717:AWL327736 BGH327717:BGH327736 BQD327717:BQD327736 BZZ327717:BZZ327736 CJV327717:CJV327736 CTR327717:CTR327736 DDN327717:DDN327736 DNJ327717:DNJ327736 DXF327717:DXF327736 EHB327717:EHB327736 EQX327717:EQX327736 FAT327717:FAT327736 FKP327717:FKP327736 FUL327717:FUL327736 GEH327717:GEH327736 GOD327717:GOD327736 GXZ327717:GXZ327736 HHV327717:HHV327736 HRR327717:HRR327736 IBN327717:IBN327736 ILJ327717:ILJ327736 IVF327717:IVF327736 JFB327717:JFB327736 JOX327717:JOX327736 JYT327717:JYT327736 KIP327717:KIP327736 KSL327717:KSL327736 LCH327717:LCH327736 LMD327717:LMD327736 LVZ327717:LVZ327736 MFV327717:MFV327736 MPR327717:MPR327736 MZN327717:MZN327736 NJJ327717:NJJ327736 NTF327717:NTF327736 ODB327717:ODB327736 OMX327717:OMX327736 OWT327717:OWT327736 PGP327717:PGP327736 PQL327717:PQL327736 QAH327717:QAH327736 QKD327717:QKD327736 QTZ327717:QTZ327736 RDV327717:RDV327736 RNR327717:RNR327736 RXN327717:RXN327736 SHJ327717:SHJ327736 SRF327717:SRF327736 TBB327717:TBB327736 TKX327717:TKX327736 TUT327717:TUT327736 UEP327717:UEP327736 UOL327717:UOL327736 UYH327717:UYH327736 VID327717:VID327736 VRZ327717:VRZ327736 WBV327717:WBV327736 WLR327717:WLR327736 WVN327717:WVN327736 G393260:G393279 JB393253:JB393272 SX393253:SX393272 ACT393253:ACT393272 AMP393253:AMP393272 AWL393253:AWL393272 BGH393253:BGH393272 BQD393253:BQD393272 BZZ393253:BZZ393272 CJV393253:CJV393272 CTR393253:CTR393272 DDN393253:DDN393272 DNJ393253:DNJ393272 DXF393253:DXF393272 EHB393253:EHB393272 EQX393253:EQX393272 FAT393253:FAT393272 FKP393253:FKP393272 FUL393253:FUL393272 GEH393253:GEH393272 GOD393253:GOD393272 GXZ393253:GXZ393272 HHV393253:HHV393272 HRR393253:HRR393272 IBN393253:IBN393272 ILJ393253:ILJ393272 IVF393253:IVF393272 JFB393253:JFB393272 JOX393253:JOX393272 JYT393253:JYT393272 KIP393253:KIP393272 KSL393253:KSL393272 LCH393253:LCH393272 LMD393253:LMD393272 LVZ393253:LVZ393272 MFV393253:MFV393272 MPR393253:MPR393272 MZN393253:MZN393272 NJJ393253:NJJ393272 NTF393253:NTF393272 ODB393253:ODB393272 OMX393253:OMX393272 OWT393253:OWT393272 PGP393253:PGP393272 PQL393253:PQL393272 QAH393253:QAH393272 QKD393253:QKD393272 QTZ393253:QTZ393272 RDV393253:RDV393272 RNR393253:RNR393272 RXN393253:RXN393272 SHJ393253:SHJ393272 SRF393253:SRF393272 TBB393253:TBB393272 TKX393253:TKX393272 TUT393253:TUT393272 UEP393253:UEP393272 UOL393253:UOL393272 UYH393253:UYH393272 VID393253:VID393272 VRZ393253:VRZ393272 WBV393253:WBV393272 WLR393253:WLR393272 WVN393253:WVN393272 G458796:G458815 JB458789:JB458808 SX458789:SX458808 ACT458789:ACT458808 AMP458789:AMP458808 AWL458789:AWL458808 BGH458789:BGH458808 BQD458789:BQD458808 BZZ458789:BZZ458808 CJV458789:CJV458808 CTR458789:CTR458808 DDN458789:DDN458808 DNJ458789:DNJ458808 DXF458789:DXF458808 EHB458789:EHB458808 EQX458789:EQX458808 FAT458789:FAT458808 FKP458789:FKP458808 FUL458789:FUL458808 GEH458789:GEH458808 GOD458789:GOD458808 GXZ458789:GXZ458808 HHV458789:HHV458808 HRR458789:HRR458808 IBN458789:IBN458808 ILJ458789:ILJ458808 IVF458789:IVF458808 JFB458789:JFB458808 JOX458789:JOX458808 JYT458789:JYT458808 KIP458789:KIP458808 KSL458789:KSL458808 LCH458789:LCH458808 LMD458789:LMD458808 LVZ458789:LVZ458808 MFV458789:MFV458808 MPR458789:MPR458808 MZN458789:MZN458808 NJJ458789:NJJ458808 NTF458789:NTF458808 ODB458789:ODB458808 OMX458789:OMX458808 OWT458789:OWT458808 PGP458789:PGP458808 PQL458789:PQL458808 QAH458789:QAH458808 QKD458789:QKD458808 QTZ458789:QTZ458808 RDV458789:RDV458808 RNR458789:RNR458808 RXN458789:RXN458808 SHJ458789:SHJ458808 SRF458789:SRF458808 TBB458789:TBB458808 TKX458789:TKX458808 TUT458789:TUT458808 UEP458789:UEP458808 UOL458789:UOL458808 UYH458789:UYH458808 VID458789:VID458808 VRZ458789:VRZ458808 WBV458789:WBV458808 WLR458789:WLR458808 WVN458789:WVN458808 G524332:G524351 JB524325:JB524344 SX524325:SX524344 ACT524325:ACT524344 AMP524325:AMP524344 AWL524325:AWL524344 BGH524325:BGH524344 BQD524325:BQD524344 BZZ524325:BZZ524344 CJV524325:CJV524344 CTR524325:CTR524344 DDN524325:DDN524344 DNJ524325:DNJ524344 DXF524325:DXF524344 EHB524325:EHB524344 EQX524325:EQX524344 FAT524325:FAT524344 FKP524325:FKP524344 FUL524325:FUL524344 GEH524325:GEH524344 GOD524325:GOD524344 GXZ524325:GXZ524344 HHV524325:HHV524344 HRR524325:HRR524344 IBN524325:IBN524344 ILJ524325:ILJ524344 IVF524325:IVF524344 JFB524325:JFB524344 JOX524325:JOX524344 JYT524325:JYT524344 KIP524325:KIP524344 KSL524325:KSL524344 LCH524325:LCH524344 LMD524325:LMD524344 LVZ524325:LVZ524344 MFV524325:MFV524344 MPR524325:MPR524344 MZN524325:MZN524344 NJJ524325:NJJ524344 NTF524325:NTF524344 ODB524325:ODB524344 OMX524325:OMX524344 OWT524325:OWT524344 PGP524325:PGP524344 PQL524325:PQL524344 QAH524325:QAH524344 QKD524325:QKD524344 QTZ524325:QTZ524344 RDV524325:RDV524344 RNR524325:RNR524344 RXN524325:RXN524344 SHJ524325:SHJ524344 SRF524325:SRF524344 TBB524325:TBB524344 TKX524325:TKX524344 TUT524325:TUT524344 UEP524325:UEP524344 UOL524325:UOL524344 UYH524325:UYH524344 VID524325:VID524344 VRZ524325:VRZ524344 WBV524325:WBV524344 WLR524325:WLR524344 WVN524325:WVN524344 G589868:G589887 JB589861:JB589880 SX589861:SX589880 ACT589861:ACT589880 AMP589861:AMP589880 AWL589861:AWL589880 BGH589861:BGH589880 BQD589861:BQD589880 BZZ589861:BZZ589880 CJV589861:CJV589880 CTR589861:CTR589880 DDN589861:DDN589880 DNJ589861:DNJ589880 DXF589861:DXF589880 EHB589861:EHB589880 EQX589861:EQX589880 FAT589861:FAT589880 FKP589861:FKP589880 FUL589861:FUL589880 GEH589861:GEH589880 GOD589861:GOD589880 GXZ589861:GXZ589880 HHV589861:HHV589880 HRR589861:HRR589880 IBN589861:IBN589880 ILJ589861:ILJ589880 IVF589861:IVF589880 JFB589861:JFB589880 JOX589861:JOX589880 JYT589861:JYT589880 KIP589861:KIP589880 KSL589861:KSL589880 LCH589861:LCH589880 LMD589861:LMD589880 LVZ589861:LVZ589880 MFV589861:MFV589880 MPR589861:MPR589880 MZN589861:MZN589880 NJJ589861:NJJ589880 NTF589861:NTF589880 ODB589861:ODB589880 OMX589861:OMX589880 OWT589861:OWT589880 PGP589861:PGP589880 PQL589861:PQL589880 QAH589861:QAH589880 QKD589861:QKD589880 QTZ589861:QTZ589880 RDV589861:RDV589880 RNR589861:RNR589880 RXN589861:RXN589880 SHJ589861:SHJ589880 SRF589861:SRF589880 TBB589861:TBB589880 TKX589861:TKX589880 TUT589861:TUT589880 UEP589861:UEP589880 UOL589861:UOL589880 UYH589861:UYH589880 VID589861:VID589880 VRZ589861:VRZ589880 WBV589861:WBV589880 WLR589861:WLR589880 WVN589861:WVN589880 G655404:G655423 JB655397:JB655416 SX655397:SX655416 ACT655397:ACT655416 AMP655397:AMP655416 AWL655397:AWL655416 BGH655397:BGH655416 BQD655397:BQD655416 BZZ655397:BZZ655416 CJV655397:CJV655416 CTR655397:CTR655416 DDN655397:DDN655416 DNJ655397:DNJ655416 DXF655397:DXF655416 EHB655397:EHB655416 EQX655397:EQX655416 FAT655397:FAT655416 FKP655397:FKP655416 FUL655397:FUL655416 GEH655397:GEH655416 GOD655397:GOD655416 GXZ655397:GXZ655416 HHV655397:HHV655416 HRR655397:HRR655416 IBN655397:IBN655416 ILJ655397:ILJ655416 IVF655397:IVF655416 JFB655397:JFB655416 JOX655397:JOX655416 JYT655397:JYT655416 KIP655397:KIP655416 KSL655397:KSL655416 LCH655397:LCH655416 LMD655397:LMD655416 LVZ655397:LVZ655416 MFV655397:MFV655416 MPR655397:MPR655416 MZN655397:MZN655416 NJJ655397:NJJ655416 NTF655397:NTF655416 ODB655397:ODB655416 OMX655397:OMX655416 OWT655397:OWT655416 PGP655397:PGP655416 PQL655397:PQL655416 QAH655397:QAH655416 QKD655397:QKD655416 QTZ655397:QTZ655416 RDV655397:RDV655416 RNR655397:RNR655416 RXN655397:RXN655416 SHJ655397:SHJ655416 SRF655397:SRF655416 TBB655397:TBB655416 TKX655397:TKX655416 TUT655397:TUT655416 UEP655397:UEP655416 UOL655397:UOL655416 UYH655397:UYH655416 VID655397:VID655416 VRZ655397:VRZ655416 WBV655397:WBV655416 WLR655397:WLR655416 WVN655397:WVN655416 G720940:G720959 JB720933:JB720952 SX720933:SX720952 ACT720933:ACT720952 AMP720933:AMP720952 AWL720933:AWL720952 BGH720933:BGH720952 BQD720933:BQD720952 BZZ720933:BZZ720952 CJV720933:CJV720952 CTR720933:CTR720952 DDN720933:DDN720952 DNJ720933:DNJ720952 DXF720933:DXF720952 EHB720933:EHB720952 EQX720933:EQX720952 FAT720933:FAT720952 FKP720933:FKP720952 FUL720933:FUL720952 GEH720933:GEH720952 GOD720933:GOD720952 GXZ720933:GXZ720952 HHV720933:HHV720952 HRR720933:HRR720952 IBN720933:IBN720952 ILJ720933:ILJ720952 IVF720933:IVF720952 JFB720933:JFB720952 JOX720933:JOX720952 JYT720933:JYT720952 KIP720933:KIP720952 KSL720933:KSL720952 LCH720933:LCH720952 LMD720933:LMD720952 LVZ720933:LVZ720952 MFV720933:MFV720952 MPR720933:MPR720952 MZN720933:MZN720952 NJJ720933:NJJ720952 NTF720933:NTF720952 ODB720933:ODB720952 OMX720933:OMX720952 OWT720933:OWT720952 PGP720933:PGP720952 PQL720933:PQL720952 QAH720933:QAH720952 QKD720933:QKD720952 QTZ720933:QTZ720952 RDV720933:RDV720952 RNR720933:RNR720952 RXN720933:RXN720952 SHJ720933:SHJ720952 SRF720933:SRF720952 TBB720933:TBB720952 TKX720933:TKX720952 TUT720933:TUT720952 UEP720933:UEP720952 UOL720933:UOL720952 UYH720933:UYH720952 VID720933:VID720952 VRZ720933:VRZ720952 WBV720933:WBV720952 WLR720933:WLR720952 WVN720933:WVN720952 G786476:G786495 JB786469:JB786488 SX786469:SX786488 ACT786469:ACT786488 AMP786469:AMP786488 AWL786469:AWL786488 BGH786469:BGH786488 BQD786469:BQD786488 BZZ786469:BZZ786488 CJV786469:CJV786488 CTR786469:CTR786488 DDN786469:DDN786488 DNJ786469:DNJ786488 DXF786469:DXF786488 EHB786469:EHB786488 EQX786469:EQX786488 FAT786469:FAT786488 FKP786469:FKP786488 FUL786469:FUL786488 GEH786469:GEH786488 GOD786469:GOD786488 GXZ786469:GXZ786488 HHV786469:HHV786488 HRR786469:HRR786488 IBN786469:IBN786488 ILJ786469:ILJ786488 IVF786469:IVF786488 JFB786469:JFB786488 JOX786469:JOX786488 JYT786469:JYT786488 KIP786469:KIP786488 KSL786469:KSL786488 LCH786469:LCH786488 LMD786469:LMD786488 LVZ786469:LVZ786488 MFV786469:MFV786488 MPR786469:MPR786488 MZN786469:MZN786488 NJJ786469:NJJ786488 NTF786469:NTF786488 ODB786469:ODB786488 OMX786469:OMX786488 OWT786469:OWT786488 PGP786469:PGP786488 PQL786469:PQL786488 QAH786469:QAH786488 QKD786469:QKD786488 QTZ786469:QTZ786488 RDV786469:RDV786488 RNR786469:RNR786488 RXN786469:RXN786488 SHJ786469:SHJ786488 SRF786469:SRF786488 TBB786469:TBB786488 TKX786469:TKX786488 TUT786469:TUT786488 UEP786469:UEP786488 UOL786469:UOL786488 UYH786469:UYH786488 VID786469:VID786488 VRZ786469:VRZ786488 WBV786469:WBV786488 WLR786469:WLR786488 WVN786469:WVN786488 G852012:G852031 JB852005:JB852024 SX852005:SX852024 ACT852005:ACT852024 AMP852005:AMP852024 AWL852005:AWL852024 BGH852005:BGH852024 BQD852005:BQD852024 BZZ852005:BZZ852024 CJV852005:CJV852024 CTR852005:CTR852024 DDN852005:DDN852024 DNJ852005:DNJ852024 DXF852005:DXF852024 EHB852005:EHB852024 EQX852005:EQX852024 FAT852005:FAT852024 FKP852005:FKP852024 FUL852005:FUL852024 GEH852005:GEH852024 GOD852005:GOD852024 GXZ852005:GXZ852024 HHV852005:HHV852024 HRR852005:HRR852024 IBN852005:IBN852024 ILJ852005:ILJ852024 IVF852005:IVF852024 JFB852005:JFB852024 JOX852005:JOX852024 JYT852005:JYT852024 KIP852005:KIP852024 KSL852005:KSL852024 LCH852005:LCH852024 LMD852005:LMD852024 LVZ852005:LVZ852024 MFV852005:MFV852024 MPR852005:MPR852024 MZN852005:MZN852024 NJJ852005:NJJ852024 NTF852005:NTF852024 ODB852005:ODB852024 OMX852005:OMX852024 OWT852005:OWT852024 PGP852005:PGP852024 PQL852005:PQL852024 QAH852005:QAH852024 QKD852005:QKD852024 QTZ852005:QTZ852024 RDV852005:RDV852024 RNR852005:RNR852024 RXN852005:RXN852024 SHJ852005:SHJ852024 SRF852005:SRF852024 TBB852005:TBB852024 TKX852005:TKX852024 TUT852005:TUT852024 UEP852005:UEP852024 UOL852005:UOL852024 UYH852005:UYH852024 VID852005:VID852024 VRZ852005:VRZ852024 WBV852005:WBV852024 WLR852005:WLR852024 WVN852005:WVN852024 G917548:G917567 JB917541:JB917560 SX917541:SX917560 ACT917541:ACT917560 AMP917541:AMP917560 AWL917541:AWL917560 BGH917541:BGH917560 BQD917541:BQD917560 BZZ917541:BZZ917560 CJV917541:CJV917560 CTR917541:CTR917560 DDN917541:DDN917560 DNJ917541:DNJ917560 DXF917541:DXF917560 EHB917541:EHB917560 EQX917541:EQX917560 FAT917541:FAT917560 FKP917541:FKP917560 FUL917541:FUL917560 GEH917541:GEH917560 GOD917541:GOD917560 GXZ917541:GXZ917560 HHV917541:HHV917560 HRR917541:HRR917560 IBN917541:IBN917560 ILJ917541:ILJ917560 IVF917541:IVF917560 JFB917541:JFB917560 JOX917541:JOX917560 JYT917541:JYT917560 KIP917541:KIP917560 KSL917541:KSL917560 LCH917541:LCH917560 LMD917541:LMD917560 LVZ917541:LVZ917560 MFV917541:MFV917560 MPR917541:MPR917560 MZN917541:MZN917560 NJJ917541:NJJ917560 NTF917541:NTF917560 ODB917541:ODB917560 OMX917541:OMX917560 OWT917541:OWT917560 PGP917541:PGP917560 PQL917541:PQL917560 QAH917541:QAH917560 QKD917541:QKD917560 QTZ917541:QTZ917560 RDV917541:RDV917560 RNR917541:RNR917560 RXN917541:RXN917560 SHJ917541:SHJ917560 SRF917541:SRF917560 TBB917541:TBB917560 TKX917541:TKX917560 TUT917541:TUT917560 UEP917541:UEP917560 UOL917541:UOL917560 UYH917541:UYH917560 VID917541:VID917560 VRZ917541:VRZ917560 WBV917541:WBV917560 WLR917541:WLR917560 WVN917541:WVN917560 G983084:G983103 JB983077:JB983096 SX983077:SX983096 ACT983077:ACT983096 AMP983077:AMP983096 AWL983077:AWL983096 BGH983077:BGH983096 BQD983077:BQD983096 BZZ983077:BZZ983096 CJV983077:CJV983096 CTR983077:CTR983096 DDN983077:DDN983096 DNJ983077:DNJ983096 DXF983077:DXF983096 EHB983077:EHB983096 EQX983077:EQX983096 FAT983077:FAT983096 FKP983077:FKP983096 FUL983077:FUL983096 GEH983077:GEH983096 GOD983077:GOD983096 GXZ983077:GXZ983096 HHV983077:HHV983096 HRR983077:HRR983096 IBN983077:IBN983096 ILJ983077:ILJ983096 IVF983077:IVF983096 JFB983077:JFB983096 JOX983077:JOX983096 JYT983077:JYT983096 KIP983077:KIP983096 KSL983077:KSL983096 LCH983077:LCH983096 LMD983077:LMD983096 LVZ983077:LVZ983096 MFV983077:MFV983096 MPR983077:MPR983096 MZN983077:MZN983096 NJJ983077:NJJ983096 NTF983077:NTF983096 ODB983077:ODB983096 OMX983077:OMX983096 OWT983077:OWT983096 PGP983077:PGP983096 PQL983077:PQL983096 QAH983077:QAH983096 QKD983077:QKD983096 QTZ983077:QTZ983096 RDV983077:RDV983096 RNR983077:RNR983096 RXN983077:RXN983096 SHJ983077:SHJ983096 SRF983077:SRF983096 TBB983077:TBB983096 TKX983077:TKX983096 TUT983077:TUT983096 UEP983077:UEP983096 UOL983077:UOL983096 UYH983077:UYH983096 VID983077:VID983096 VRZ983077:VRZ983096 WBV983077:WBV983096 WLR983077:WLR983096 WVN983077:WVN983096 G43:G67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11"/>
  <sheetViews>
    <sheetView zoomScaleNormal="100" workbookViewId="0">
      <selection activeCell="AA6" sqref="AA6"/>
    </sheetView>
  </sheetViews>
  <sheetFormatPr defaultRowHeight="12.75" x14ac:dyDescent="0.2"/>
  <cols>
    <col min="1" max="1" width="39.5" customWidth="1"/>
    <col min="2" max="2" width="9.1640625" customWidth="1"/>
    <col min="3" max="16" width="9.1640625" hidden="1" customWidth="1"/>
    <col min="17" max="18" width="10.6640625" style="53" hidden="1" customWidth="1"/>
    <col min="19" max="20" width="11.33203125" hidden="1" customWidth="1"/>
    <col min="21" max="26" width="9.1640625" hidden="1" customWidth="1"/>
    <col min="41" max="42" width="9.1640625" hidden="1" customWidth="1"/>
    <col min="43" max="44" width="11.33203125" customWidth="1"/>
    <col min="45" max="45" width="3" customWidth="1"/>
    <col min="46" max="47" width="11.6640625" customWidth="1"/>
    <col min="48" max="48" width="3.83203125" customWidth="1"/>
    <col min="49" max="50" width="16.5" customWidth="1"/>
  </cols>
  <sheetData>
    <row r="1" spans="1:258" s="1" customFormat="1" ht="43.5" customHeight="1" x14ac:dyDescent="0.25">
      <c r="A1" s="52" t="str">
        <f>'t1'!A1</f>
        <v>REGIONI ED AUTONOMIE LOCALI - anno 2025</v>
      </c>
      <c r="B1" s="52"/>
      <c r="C1" s="52"/>
      <c r="D1" s="52"/>
      <c r="E1" s="52"/>
      <c r="F1" s="52"/>
      <c r="G1" s="52"/>
      <c r="H1" s="52"/>
      <c r="I1" s="52"/>
      <c r="J1" s="52"/>
      <c r="K1" s="52"/>
      <c r="L1" s="52"/>
      <c r="N1" s="51"/>
      <c r="O1"/>
      <c r="P1"/>
      <c r="Q1" s="147"/>
      <c r="R1" s="147"/>
      <c r="S1"/>
      <c r="AL1" s="51"/>
      <c r="AM1"/>
      <c r="AN1"/>
      <c r="AO1"/>
      <c r="AP1"/>
      <c r="AQ1"/>
    </row>
    <row r="2" spans="1:258" s="1" customFormat="1" ht="30" customHeight="1" x14ac:dyDescent="0.2">
      <c r="A2" s="146"/>
      <c r="B2" s="2"/>
      <c r="G2" s="144"/>
      <c r="H2" s="144"/>
      <c r="I2" s="144"/>
      <c r="J2" s="144"/>
      <c r="K2" s="144"/>
      <c r="L2" s="144"/>
      <c r="M2" s="144"/>
      <c r="N2" s="144"/>
      <c r="O2"/>
      <c r="P2"/>
      <c r="Q2" s="145"/>
      <c r="R2" s="145"/>
      <c r="S2"/>
      <c r="AE2" s="144"/>
      <c r="AF2" s="144"/>
      <c r="AG2" s="144"/>
      <c r="AH2" s="144"/>
      <c r="AI2" s="144"/>
      <c r="AJ2" s="144"/>
      <c r="AK2" s="144"/>
      <c r="AL2" s="144"/>
      <c r="AM2"/>
      <c r="AN2"/>
      <c r="AO2"/>
      <c r="AP2"/>
      <c r="AQ2"/>
    </row>
    <row r="3" spans="1:258" s="1" customFormat="1" ht="4.9000000000000004" customHeight="1" thickBot="1" x14ac:dyDescent="0.25">
      <c r="A3" s="146"/>
      <c r="B3" s="2"/>
      <c r="G3" s="144"/>
      <c r="H3" s="144"/>
      <c r="I3" s="144"/>
      <c r="J3" s="144"/>
      <c r="K3" s="144"/>
      <c r="L3" s="144"/>
      <c r="M3" s="144"/>
      <c r="N3" s="144"/>
      <c r="O3"/>
      <c r="P3"/>
      <c r="Q3" s="145"/>
      <c r="R3" s="145"/>
      <c r="S3"/>
      <c r="AE3" s="144"/>
      <c r="AF3" s="144"/>
      <c r="AG3" s="144"/>
      <c r="AH3" s="144"/>
      <c r="AI3" s="144"/>
      <c r="AJ3" s="144"/>
      <c r="AK3" s="144"/>
      <c r="AL3" s="144"/>
      <c r="AM3"/>
      <c r="AN3"/>
      <c r="AO3"/>
      <c r="AP3"/>
      <c r="AQ3"/>
    </row>
    <row r="4" spans="1:258" ht="13.5" thickBot="1" x14ac:dyDescent="0.25">
      <c r="A4" s="143" t="s">
        <v>63</v>
      </c>
      <c r="B4" s="142" t="s">
        <v>62</v>
      </c>
      <c r="C4" s="141" t="s">
        <v>61</v>
      </c>
      <c r="D4" s="139"/>
      <c r="E4" s="139"/>
      <c r="F4" s="139"/>
      <c r="G4" s="139"/>
      <c r="H4" s="139"/>
      <c r="I4" s="139"/>
      <c r="J4" s="139"/>
      <c r="K4" s="139"/>
      <c r="L4" s="139"/>
      <c r="M4" s="139"/>
      <c r="N4" s="139"/>
      <c r="O4" s="139"/>
      <c r="P4" s="139"/>
      <c r="Q4" s="139"/>
      <c r="R4" s="139"/>
      <c r="S4" s="139"/>
      <c r="T4" s="138"/>
      <c r="U4" s="53"/>
      <c r="V4" s="53"/>
      <c r="W4" s="53"/>
      <c r="X4" s="53"/>
      <c r="Y4" s="53"/>
      <c r="Z4" s="53"/>
      <c r="AA4" s="140" t="s">
        <v>61</v>
      </c>
      <c r="AB4" s="139"/>
      <c r="AC4" s="139"/>
      <c r="AD4" s="139"/>
      <c r="AE4" s="139"/>
      <c r="AF4" s="139"/>
      <c r="AG4" s="139"/>
      <c r="AH4" s="139"/>
      <c r="AI4" s="139"/>
      <c r="AJ4" s="139"/>
      <c r="AK4" s="139"/>
      <c r="AL4" s="139"/>
      <c r="AM4" s="139"/>
      <c r="AN4" s="139"/>
      <c r="AO4" s="139"/>
      <c r="AP4" s="139"/>
      <c r="AQ4" s="139"/>
      <c r="AR4" s="138"/>
      <c r="AT4" s="137" t="s">
        <v>60</v>
      </c>
      <c r="AU4" s="136"/>
      <c r="AV4" s="53"/>
      <c r="AW4" s="135" t="s">
        <v>59</v>
      </c>
      <c r="AX4" s="134"/>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c r="IP4" s="53"/>
      <c r="IQ4" s="53"/>
      <c r="IR4" s="53"/>
      <c r="IS4" s="53"/>
      <c r="IT4" s="53"/>
      <c r="IU4" s="53"/>
      <c r="IV4" s="53"/>
      <c r="IW4" s="53"/>
      <c r="IX4" s="53"/>
    </row>
    <row r="5" spans="1:258" ht="35.1" customHeight="1" thickBot="1" x14ac:dyDescent="0.2">
      <c r="A5" s="133"/>
      <c r="B5" s="132"/>
      <c r="C5" s="131" t="s">
        <v>57</v>
      </c>
      <c r="D5" s="130"/>
      <c r="E5" s="127" t="s">
        <v>56</v>
      </c>
      <c r="F5" s="128"/>
      <c r="G5" s="127" t="s">
        <v>55</v>
      </c>
      <c r="H5" s="128"/>
      <c r="I5" s="127" t="s">
        <v>54</v>
      </c>
      <c r="J5" s="128"/>
      <c r="K5" s="127" t="s">
        <v>53</v>
      </c>
      <c r="L5" s="128"/>
      <c r="M5" s="127" t="s">
        <v>52</v>
      </c>
      <c r="N5" s="128"/>
      <c r="O5" s="127" t="s">
        <v>51</v>
      </c>
      <c r="P5" s="128"/>
      <c r="Q5" s="127" t="s">
        <v>50</v>
      </c>
      <c r="R5" s="128"/>
      <c r="S5" s="127" t="s">
        <v>58</v>
      </c>
      <c r="T5" s="126"/>
      <c r="U5" s="121"/>
      <c r="V5" s="121"/>
      <c r="W5" s="121"/>
      <c r="X5" s="121"/>
      <c r="Y5" s="121"/>
      <c r="Z5" s="121"/>
      <c r="AA5" s="129" t="s">
        <v>57</v>
      </c>
      <c r="AB5" s="128"/>
      <c r="AC5" s="127" t="s">
        <v>56</v>
      </c>
      <c r="AD5" s="128"/>
      <c r="AE5" s="127" t="s">
        <v>55</v>
      </c>
      <c r="AF5" s="128"/>
      <c r="AG5" s="127" t="s">
        <v>54</v>
      </c>
      <c r="AH5" s="128"/>
      <c r="AI5" s="127" t="s">
        <v>53</v>
      </c>
      <c r="AJ5" s="128"/>
      <c r="AK5" s="127" t="s">
        <v>52</v>
      </c>
      <c r="AL5" s="128"/>
      <c r="AM5" s="127" t="s">
        <v>51</v>
      </c>
      <c r="AN5" s="128"/>
      <c r="AO5" s="127" t="s">
        <v>50</v>
      </c>
      <c r="AP5" s="128"/>
      <c r="AQ5" s="127" t="str">
        <f>"TOTALE 
dipendenti al 31/12/"&amp;'t1'!L1&amp;" "</f>
        <v xml:space="preserve">TOTALE 
dipendenti al 31/12/2025 </v>
      </c>
      <c r="AR5" s="126"/>
      <c r="AT5" s="125" t="s">
        <v>49</v>
      </c>
      <c r="AU5" s="124"/>
      <c r="AV5" s="121"/>
      <c r="AW5" s="123" t="s">
        <v>48</v>
      </c>
      <c r="AX5" s="122" t="s">
        <v>47</v>
      </c>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c r="EL5" s="121"/>
      <c r="EM5" s="121"/>
      <c r="EN5" s="121"/>
      <c r="EO5" s="121"/>
      <c r="EP5" s="121"/>
      <c r="EQ5" s="121"/>
      <c r="ER5" s="121"/>
      <c r="ES5" s="121"/>
      <c r="ET5" s="121"/>
      <c r="EU5" s="121"/>
      <c r="EV5" s="121"/>
      <c r="EW5" s="121"/>
      <c r="EX5" s="121"/>
      <c r="EY5" s="121"/>
      <c r="EZ5" s="121"/>
      <c r="FA5" s="121"/>
      <c r="FB5" s="121"/>
      <c r="FC5" s="121"/>
      <c r="FD5" s="121"/>
      <c r="FE5" s="121"/>
      <c r="FF5" s="121"/>
      <c r="FG5" s="121"/>
      <c r="FH5" s="121"/>
      <c r="FI5" s="121"/>
      <c r="FJ5" s="121"/>
      <c r="FK5" s="121"/>
      <c r="FL5" s="121"/>
      <c r="FM5" s="121"/>
      <c r="FN5" s="121"/>
      <c r="FO5" s="121"/>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21"/>
      <c r="GP5" s="121"/>
      <c r="GQ5" s="121"/>
      <c r="GR5" s="121"/>
      <c r="GS5" s="121"/>
      <c r="GT5" s="121"/>
      <c r="GU5" s="121"/>
      <c r="GV5" s="121"/>
      <c r="GW5" s="121"/>
      <c r="GX5" s="121"/>
      <c r="GY5" s="121"/>
      <c r="GZ5" s="121"/>
      <c r="HA5" s="121"/>
      <c r="HB5" s="121"/>
      <c r="HC5" s="121"/>
      <c r="HD5" s="121"/>
      <c r="HE5" s="121"/>
      <c r="HF5" s="121"/>
      <c r="HG5" s="121"/>
      <c r="HH5" s="121"/>
      <c r="HI5" s="121"/>
      <c r="HJ5" s="121"/>
      <c r="HK5" s="121"/>
      <c r="HL5" s="121"/>
      <c r="HM5" s="121"/>
      <c r="HN5" s="121"/>
      <c r="HO5" s="121"/>
      <c r="HP5" s="121"/>
      <c r="HQ5" s="121"/>
      <c r="HR5" s="121"/>
      <c r="HS5" s="121"/>
      <c r="HT5" s="121"/>
      <c r="HU5" s="121"/>
      <c r="HV5" s="121"/>
      <c r="HW5" s="121"/>
      <c r="HX5" s="121"/>
      <c r="HY5" s="121"/>
      <c r="HZ5" s="121"/>
      <c r="IA5" s="121"/>
      <c r="IB5" s="121"/>
      <c r="IC5" s="121"/>
      <c r="ID5" s="121"/>
      <c r="IE5" s="121"/>
      <c r="IF5" s="121"/>
      <c r="IG5" s="121"/>
      <c r="IH5" s="121"/>
      <c r="II5" s="121"/>
      <c r="IJ5" s="121"/>
      <c r="IK5" s="121"/>
      <c r="IL5" s="121"/>
      <c r="IM5" s="121"/>
      <c r="IN5" s="121"/>
      <c r="IO5" s="121"/>
      <c r="IP5" s="121"/>
      <c r="IQ5" s="121"/>
      <c r="IR5" s="121"/>
      <c r="IS5" s="121"/>
      <c r="IT5" s="121"/>
      <c r="IU5" s="121"/>
      <c r="IV5" s="121"/>
      <c r="IW5" s="121"/>
      <c r="IX5" s="121"/>
    </row>
    <row r="6" spans="1:258" ht="11.25" thickBot="1" x14ac:dyDescent="0.2">
      <c r="A6" s="120"/>
      <c r="B6" s="119"/>
      <c r="C6" s="115" t="s">
        <v>39</v>
      </c>
      <c r="D6" s="118" t="s">
        <v>38</v>
      </c>
      <c r="E6" s="115" t="s">
        <v>39</v>
      </c>
      <c r="F6" s="118" t="s">
        <v>38</v>
      </c>
      <c r="G6" s="115" t="s">
        <v>39</v>
      </c>
      <c r="H6" s="118" t="s">
        <v>38</v>
      </c>
      <c r="I6" s="115" t="s">
        <v>39</v>
      </c>
      <c r="J6" s="118" t="s">
        <v>38</v>
      </c>
      <c r="K6" s="115" t="s">
        <v>39</v>
      </c>
      <c r="L6" s="118" t="s">
        <v>38</v>
      </c>
      <c r="M6" s="115" t="s">
        <v>39</v>
      </c>
      <c r="N6" s="118" t="s">
        <v>38</v>
      </c>
      <c r="O6" s="115" t="s">
        <v>39</v>
      </c>
      <c r="P6" s="118" t="s">
        <v>38</v>
      </c>
      <c r="Q6" s="117" t="s">
        <v>39</v>
      </c>
      <c r="R6" s="116" t="s">
        <v>38</v>
      </c>
      <c r="S6" s="115" t="s">
        <v>39</v>
      </c>
      <c r="T6" s="114" t="s">
        <v>38</v>
      </c>
      <c r="U6" s="113"/>
      <c r="V6" s="89"/>
      <c r="W6" s="89"/>
      <c r="X6" s="89"/>
      <c r="Y6" s="89"/>
      <c r="Z6" s="89"/>
      <c r="AA6" s="112" t="s">
        <v>39</v>
      </c>
      <c r="AB6" s="109" t="s">
        <v>38</v>
      </c>
      <c r="AC6" s="111" t="s">
        <v>39</v>
      </c>
      <c r="AD6" s="110" t="s">
        <v>38</v>
      </c>
      <c r="AE6" s="108" t="s">
        <v>39</v>
      </c>
      <c r="AF6" s="109" t="s">
        <v>38</v>
      </c>
      <c r="AG6" s="108" t="s">
        <v>39</v>
      </c>
      <c r="AH6" s="109" t="s">
        <v>38</v>
      </c>
      <c r="AI6" s="108" t="s">
        <v>39</v>
      </c>
      <c r="AJ6" s="109" t="s">
        <v>38</v>
      </c>
      <c r="AK6" s="108" t="s">
        <v>39</v>
      </c>
      <c r="AL6" s="109" t="s">
        <v>38</v>
      </c>
      <c r="AM6" s="108" t="s">
        <v>39</v>
      </c>
      <c r="AN6" s="109" t="s">
        <v>38</v>
      </c>
      <c r="AO6" s="109"/>
      <c r="AP6" s="109"/>
      <c r="AQ6" s="108" t="s">
        <v>39</v>
      </c>
      <c r="AR6" s="107" t="s">
        <v>38</v>
      </c>
      <c r="AT6" s="106" t="s">
        <v>39</v>
      </c>
      <c r="AU6" s="105" t="s">
        <v>38</v>
      </c>
      <c r="AV6" s="89"/>
      <c r="AW6" s="104" t="s">
        <v>46</v>
      </c>
      <c r="AX6" s="103"/>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c r="IG6" s="89"/>
      <c r="IH6" s="89"/>
      <c r="II6" s="89"/>
      <c r="IJ6" s="89"/>
      <c r="IK6" s="89"/>
      <c r="IL6" s="89"/>
      <c r="IM6" s="89"/>
      <c r="IN6" s="89"/>
      <c r="IO6" s="89"/>
      <c r="IP6" s="89"/>
      <c r="IQ6" s="89"/>
      <c r="IR6" s="89"/>
      <c r="IS6" s="89"/>
      <c r="IT6" s="89"/>
      <c r="IU6" s="89"/>
      <c r="IV6" s="89"/>
      <c r="IW6" s="89"/>
      <c r="IX6" s="89"/>
    </row>
    <row r="7" spans="1:258" ht="12" thickTop="1" x14ac:dyDescent="0.2">
      <c r="A7" s="88" t="str">
        <f>'t1'!A17</f>
        <v>FUNZIONARI ED ELEVATA QUALIFICAZIONE</v>
      </c>
      <c r="B7" s="87" t="str">
        <f>'t1'!B17</f>
        <v>0FZEQF</v>
      </c>
      <c r="C7" s="102">
        <f>ROUND(AA7,0)</f>
        <v>0</v>
      </c>
      <c r="D7" s="15">
        <f>ROUND(AB7,0)</f>
        <v>0</v>
      </c>
      <c r="E7" s="101">
        <f>ROUND(AC7,0)</f>
        <v>0</v>
      </c>
      <c r="F7" s="15">
        <f>ROUND(AD7,0)</f>
        <v>0</v>
      </c>
      <c r="G7" s="101">
        <f>ROUND(AE7,0)</f>
        <v>0</v>
      </c>
      <c r="H7" s="15">
        <f>ROUND(AF7,0)</f>
        <v>0</v>
      </c>
      <c r="I7" s="101">
        <f>ROUND(AG7,0)</f>
        <v>0</v>
      </c>
      <c r="J7" s="15">
        <f>ROUND(AH7,0)</f>
        <v>0</v>
      </c>
      <c r="K7" s="101">
        <f>ROUND(AI7,0)</f>
        <v>0</v>
      </c>
      <c r="L7" s="15">
        <f>ROUND(AJ7,0)</f>
        <v>0</v>
      </c>
      <c r="M7" s="101">
        <f>ROUND(AK7,0)</f>
        <v>0</v>
      </c>
      <c r="N7" s="15">
        <f>ROUND(AL7,0)</f>
        <v>0</v>
      </c>
      <c r="O7" s="101">
        <f>ROUND(AM7,0)</f>
        <v>0</v>
      </c>
      <c r="P7" s="15">
        <f>ROUND(AN7,0)</f>
        <v>0</v>
      </c>
      <c r="Q7" s="81"/>
      <c r="R7" s="81"/>
      <c r="S7" s="100">
        <f>C7+E7+G7+I7+K7+M7+O7+Q7</f>
        <v>0</v>
      </c>
      <c r="T7" s="99">
        <f>D7+F7+H7+J7+L7+N7+P7+R7</f>
        <v>0</v>
      </c>
      <c r="AA7" s="78"/>
      <c r="AB7" s="15"/>
      <c r="AC7" s="77"/>
      <c r="AD7" s="76"/>
      <c r="AE7" s="16"/>
      <c r="AF7" s="15"/>
      <c r="AG7" s="16"/>
      <c r="AH7" s="15"/>
      <c r="AI7" s="16"/>
      <c r="AJ7" s="15"/>
      <c r="AK7" s="16"/>
      <c r="AL7" s="15"/>
      <c r="AM7" s="16"/>
      <c r="AN7" s="98"/>
      <c r="AO7" s="74"/>
      <c r="AP7" s="74"/>
      <c r="AQ7" s="73">
        <f>AA7+AC7+AE7+AG7+AI7+AK7+AM7</f>
        <v>0</v>
      </c>
      <c r="AR7" s="72">
        <f>AB7+AD7+AF7+AH7+AJ7+AL7+AN7</f>
        <v>0</v>
      </c>
      <c r="AS7" s="71"/>
      <c r="AT7" s="70" t="str">
        <f>IF(AQ7='t1'!AI17,"OK","Errore")</f>
        <v>OK</v>
      </c>
      <c r="AU7" s="69" t="str">
        <f>IF(AR7='t1'!AJ17,"OK","Errore")</f>
        <v>OK</v>
      </c>
      <c r="AW7" s="68" t="str">
        <f>IF(SUM(AC7:AN7)&gt;0,(IF('t12'!AE17&gt;0,"OK","Manca Valore in T12")),IF(AND(SUM(AC7:AN7)&gt;=0,('t12'!G17)&gt;=0),IF('t12'!AE17&gt;0,"Mancano differenziali","OK")))</f>
        <v>OK</v>
      </c>
      <c r="AX7" s="68" t="str">
        <f>IF(SUM(AC7:AN7)&gt;='t4'!D6,"OK","Controllare voci in T4")</f>
        <v>OK</v>
      </c>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c r="HE7" s="89"/>
      <c r="HF7" s="89"/>
      <c r="HG7" s="89"/>
      <c r="HH7" s="89"/>
      <c r="HI7" s="89"/>
      <c r="HJ7" s="89"/>
      <c r="HK7" s="89"/>
      <c r="HL7" s="89"/>
      <c r="HM7" s="89"/>
      <c r="HN7" s="89"/>
      <c r="HO7" s="89"/>
      <c r="HP7" s="89"/>
      <c r="HQ7" s="89"/>
      <c r="HR7" s="89"/>
      <c r="HS7" s="89"/>
      <c r="HT7" s="89"/>
      <c r="HU7" s="89"/>
      <c r="HV7" s="89"/>
      <c r="HW7" s="89"/>
      <c r="HX7" s="89"/>
      <c r="HY7" s="89"/>
      <c r="HZ7" s="89"/>
      <c r="IA7" s="89"/>
      <c r="IB7" s="89"/>
      <c r="IC7" s="89"/>
      <c r="ID7" s="89"/>
      <c r="IE7" s="89"/>
      <c r="IF7" s="89"/>
      <c r="IG7" s="89"/>
      <c r="IH7" s="89"/>
      <c r="II7" s="89"/>
      <c r="IJ7" s="89"/>
      <c r="IK7" s="89"/>
      <c r="IL7" s="89"/>
      <c r="IM7" s="89"/>
      <c r="IN7" s="89"/>
      <c r="IO7" s="89"/>
      <c r="IP7" s="89"/>
      <c r="IQ7" s="89"/>
      <c r="IR7" s="89"/>
      <c r="IS7" s="89"/>
      <c r="IT7" s="89"/>
      <c r="IU7" s="89"/>
      <c r="IV7" s="89"/>
      <c r="IW7" s="89"/>
      <c r="IX7" s="89"/>
    </row>
    <row r="8" spans="1:258" ht="11.25" x14ac:dyDescent="0.2">
      <c r="A8" s="88" t="str">
        <f>'t1'!A18</f>
        <v>ISTRUTTORI</v>
      </c>
      <c r="B8" s="87" t="str">
        <f>'t1'!B18</f>
        <v>0IR000</v>
      </c>
      <c r="C8" s="97">
        <f>ROUND(AA8,0)</f>
        <v>0</v>
      </c>
      <c r="D8" s="95">
        <f>ROUND(AB8,0)</f>
        <v>0</v>
      </c>
      <c r="E8" s="96">
        <f>ROUND(AC8,0)</f>
        <v>0</v>
      </c>
      <c r="F8" s="95">
        <f>ROUND(AD8,0)</f>
        <v>0</v>
      </c>
      <c r="G8" s="96">
        <f>ROUND(AE8,0)</f>
        <v>0</v>
      </c>
      <c r="H8" s="95">
        <f>ROUND(AF8,0)</f>
        <v>0</v>
      </c>
      <c r="I8" s="96">
        <f>ROUND(AG8,0)</f>
        <v>0</v>
      </c>
      <c r="J8" s="95">
        <f>ROUND(AH8,0)</f>
        <v>0</v>
      </c>
      <c r="K8" s="96">
        <f>ROUND(AI8,0)</f>
        <v>0</v>
      </c>
      <c r="L8" s="95">
        <f>ROUND(AJ8,0)</f>
        <v>0</v>
      </c>
      <c r="M8" s="96">
        <f>ROUND(AK8,0)</f>
        <v>0</v>
      </c>
      <c r="N8" s="95">
        <f>ROUND(AL8,0)</f>
        <v>0</v>
      </c>
      <c r="O8" s="94"/>
      <c r="P8" s="93"/>
      <c r="Q8" s="81"/>
      <c r="R8" s="81"/>
      <c r="S8" s="92">
        <f>C8+E8+G8+I8+K8+M8+O8+Q8</f>
        <v>0</v>
      </c>
      <c r="T8" s="91">
        <f>D8+F8+H8+J8+L8+N8+P8+R8</f>
        <v>0</v>
      </c>
      <c r="AA8" s="78"/>
      <c r="AB8" s="15"/>
      <c r="AC8" s="77"/>
      <c r="AD8" s="76"/>
      <c r="AE8" s="16"/>
      <c r="AF8" s="15"/>
      <c r="AG8" s="16"/>
      <c r="AH8" s="15"/>
      <c r="AI8" s="16"/>
      <c r="AJ8" s="15"/>
      <c r="AK8" s="16"/>
      <c r="AL8" s="15"/>
      <c r="AM8" s="74"/>
      <c r="AN8" s="90"/>
      <c r="AO8" s="74"/>
      <c r="AP8" s="74"/>
      <c r="AQ8" s="73">
        <f>AA8+AC8+AE8+AG8+AI8+AK8+AM8</f>
        <v>0</v>
      </c>
      <c r="AR8" s="72">
        <f>AB8+AD8+AF8+AH8+AJ8+AL8+AN8</f>
        <v>0</v>
      </c>
      <c r="AS8" s="71"/>
      <c r="AT8" s="70" t="str">
        <f>IF(AQ8='t1'!AI18,"OK","Errore")</f>
        <v>OK</v>
      </c>
      <c r="AU8" s="69" t="str">
        <f>IF(AR8='t1'!AJ18,"OK","Errore")</f>
        <v>OK</v>
      </c>
      <c r="AW8" s="68" t="str">
        <f>IF(SUM(AC8:AN8)&gt;0,(IF('t12'!AE18&gt;0,"OK","Manca Valore in T12")),IF(AND(SUM(AC8:AN8)&gt;=0,('t12'!G18)&gt;=0),IF('t12'!AE18&gt;0,"Mancano differenziali","OK")))</f>
        <v>OK</v>
      </c>
      <c r="AX8" s="68" t="str">
        <f>IF(SUM(AC8:AN8)&gt;='t4'!D7,"OK","Controllare voci in T4")</f>
        <v>OK</v>
      </c>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89"/>
      <c r="EG8" s="89"/>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89"/>
      <c r="FZ8" s="89"/>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89"/>
      <c r="HS8" s="89"/>
      <c r="HT8" s="89"/>
      <c r="HU8" s="89"/>
      <c r="HV8" s="89"/>
      <c r="HW8" s="89"/>
      <c r="HX8" s="89"/>
      <c r="HY8" s="89"/>
      <c r="HZ8" s="89"/>
      <c r="IA8" s="89"/>
      <c r="IB8" s="89"/>
      <c r="IC8" s="89"/>
      <c r="ID8" s="89"/>
      <c r="IE8" s="89"/>
      <c r="IF8" s="89"/>
      <c r="IG8" s="89"/>
      <c r="IH8" s="89"/>
      <c r="II8" s="89"/>
      <c r="IJ8" s="89"/>
      <c r="IK8" s="89"/>
      <c r="IL8" s="89"/>
      <c r="IM8" s="89"/>
      <c r="IN8" s="89"/>
      <c r="IO8" s="89"/>
      <c r="IP8" s="89"/>
      <c r="IQ8" s="89"/>
      <c r="IR8" s="89"/>
      <c r="IS8" s="89"/>
      <c r="IT8" s="89"/>
      <c r="IU8" s="89"/>
      <c r="IV8" s="89"/>
      <c r="IW8" s="89"/>
      <c r="IX8" s="89"/>
    </row>
    <row r="9" spans="1:258" ht="11.25" x14ac:dyDescent="0.2">
      <c r="A9" s="88" t="str">
        <f>'t1'!A19</f>
        <v>OPERATORI ESPERTI</v>
      </c>
      <c r="B9" s="87" t="str">
        <f>'t1'!B19</f>
        <v>0OEESP</v>
      </c>
      <c r="C9" s="97">
        <f>ROUND(AA9,0)</f>
        <v>0</v>
      </c>
      <c r="D9" s="95">
        <f>ROUND(AB9,0)</f>
        <v>0</v>
      </c>
      <c r="E9" s="96">
        <f>ROUND(AC9,0)</f>
        <v>0</v>
      </c>
      <c r="F9" s="95">
        <f>ROUND(AD9,0)</f>
        <v>0</v>
      </c>
      <c r="G9" s="96">
        <f>ROUND(AE9,0)</f>
        <v>0</v>
      </c>
      <c r="H9" s="95">
        <f>ROUND(AF9,0)</f>
        <v>0</v>
      </c>
      <c r="I9" s="96">
        <f>ROUND(AG9,0)</f>
        <v>0</v>
      </c>
      <c r="J9" s="95">
        <f>ROUND(AH9,0)</f>
        <v>0</v>
      </c>
      <c r="K9" s="96">
        <f>ROUND(AI9,0)</f>
        <v>0</v>
      </c>
      <c r="L9" s="95">
        <f>ROUND(AJ9,0)</f>
        <v>0</v>
      </c>
      <c r="M9" s="96">
        <f>ROUND(AK9,0)</f>
        <v>0</v>
      </c>
      <c r="N9" s="95">
        <f>ROUND(AL9,0)</f>
        <v>0</v>
      </c>
      <c r="O9" s="94"/>
      <c r="P9" s="93"/>
      <c r="Q9" s="81"/>
      <c r="R9" s="81"/>
      <c r="S9" s="92">
        <f>C9+E9+G9+I9+K9+M9+O9+Q9</f>
        <v>0</v>
      </c>
      <c r="T9" s="91">
        <f>D9+F9+H9+J9+L9+N9+P9+R9</f>
        <v>0</v>
      </c>
      <c r="AA9" s="78"/>
      <c r="AB9" s="15"/>
      <c r="AC9" s="77"/>
      <c r="AD9" s="76"/>
      <c r="AE9" s="16"/>
      <c r="AF9" s="15"/>
      <c r="AG9" s="16"/>
      <c r="AH9" s="15"/>
      <c r="AI9" s="16"/>
      <c r="AJ9" s="15"/>
      <c r="AK9" s="16"/>
      <c r="AL9" s="15"/>
      <c r="AM9" s="74"/>
      <c r="AN9" s="90"/>
      <c r="AO9" s="74"/>
      <c r="AP9" s="74"/>
      <c r="AQ9" s="73">
        <f>AA9+AC9+AE9+AG9+AI9+AK9+AM9</f>
        <v>0</v>
      </c>
      <c r="AR9" s="72">
        <f>AB9+AD9+AF9+AH9+AJ9+AL9+AN9</f>
        <v>0</v>
      </c>
      <c r="AS9" s="71"/>
      <c r="AT9" s="70" t="str">
        <f>IF(AQ9='t1'!AI19,"OK","Errore")</f>
        <v>OK</v>
      </c>
      <c r="AU9" s="69" t="str">
        <f>IF(AR9='t1'!AJ19,"OK","Errore")</f>
        <v>OK</v>
      </c>
      <c r="AW9" s="68" t="str">
        <f>IF(SUM(AC9:AN9)&gt;0,(IF('t12'!AE19&gt;0,"OK","Manca Valore in T12")),IF(AND(SUM(AC9:AN9)&gt;=0,('t12'!G19)&gt;=0),IF('t12'!AE19&gt;0,"Mancano differenziali","OK")))</f>
        <v>OK</v>
      </c>
      <c r="AX9" s="68" t="str">
        <f>IF(SUM(AC9:AN9)&gt;='t4'!D8,"OK","Controllare voci in T4")</f>
        <v>OK</v>
      </c>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c r="IA9" s="89"/>
      <c r="IB9" s="89"/>
      <c r="IC9" s="89"/>
      <c r="ID9" s="89"/>
      <c r="IE9" s="89"/>
      <c r="IF9" s="89"/>
      <c r="IG9" s="89"/>
      <c r="IH9" s="89"/>
      <c r="II9" s="89"/>
      <c r="IJ9" s="89"/>
      <c r="IK9" s="89"/>
      <c r="IL9" s="89"/>
      <c r="IM9" s="89"/>
      <c r="IN9" s="89"/>
      <c r="IO9" s="89"/>
      <c r="IP9" s="89"/>
      <c r="IQ9" s="89"/>
      <c r="IR9" s="89"/>
      <c r="IS9" s="89"/>
      <c r="IT9" s="89"/>
      <c r="IU9" s="89"/>
      <c r="IV9" s="89"/>
      <c r="IW9" s="89"/>
      <c r="IX9" s="89"/>
    </row>
    <row r="10" spans="1:258" ht="12" thickBot="1" x14ac:dyDescent="0.25">
      <c r="A10" s="88" t="str">
        <f>'t1'!A20</f>
        <v>OPERATORI</v>
      </c>
      <c r="B10" s="87" t="str">
        <f>'t1'!B20</f>
        <v>0OP000</v>
      </c>
      <c r="C10" s="86">
        <f>ROUND(AA10,0)</f>
        <v>0</v>
      </c>
      <c r="D10" s="84">
        <f>ROUND(AB10,0)</f>
        <v>0</v>
      </c>
      <c r="E10" s="85">
        <f>ROUND(AC10,0)</f>
        <v>0</v>
      </c>
      <c r="F10" s="84">
        <f>ROUND(AD10,0)</f>
        <v>0</v>
      </c>
      <c r="G10" s="85">
        <f>ROUND(AE10,0)</f>
        <v>0</v>
      </c>
      <c r="H10" s="84">
        <f>ROUND(AF10,0)</f>
        <v>0</v>
      </c>
      <c r="I10" s="85">
        <f>ROUND(AG10,0)</f>
        <v>0</v>
      </c>
      <c r="J10" s="84">
        <f>ROUND(AH10,0)</f>
        <v>0</v>
      </c>
      <c r="K10" s="85">
        <f>ROUND(AI10,0)</f>
        <v>0</v>
      </c>
      <c r="L10" s="84">
        <f>ROUND(AJ10,0)</f>
        <v>0</v>
      </c>
      <c r="M10" s="85">
        <f>ROUND(AK10,0)</f>
        <v>0</v>
      </c>
      <c r="N10" s="84">
        <f>ROUND(AL10,0)</f>
        <v>0</v>
      </c>
      <c r="O10" s="83"/>
      <c r="P10" s="82"/>
      <c r="Q10" s="81"/>
      <c r="R10" s="81"/>
      <c r="S10" s="80">
        <f>C10+E10+G10+I10+K10+M10+O10+Q10</f>
        <v>0</v>
      </c>
      <c r="T10" s="79">
        <f>D10+F10+H10+J10+L10+N10+P10+R10</f>
        <v>0</v>
      </c>
      <c r="AA10" s="78"/>
      <c r="AB10" s="15"/>
      <c r="AC10" s="77"/>
      <c r="AD10" s="76"/>
      <c r="AE10" s="16"/>
      <c r="AF10" s="15"/>
      <c r="AG10" s="16"/>
      <c r="AH10" s="15"/>
      <c r="AI10" s="16"/>
      <c r="AJ10" s="15"/>
      <c r="AK10" s="16"/>
      <c r="AL10" s="15"/>
      <c r="AM10" s="74"/>
      <c r="AN10" s="75"/>
      <c r="AO10" s="74"/>
      <c r="AP10" s="74"/>
      <c r="AQ10" s="73">
        <f>AA10+AC10+AE10+AG10+AI10+AK10+AM10</f>
        <v>0</v>
      </c>
      <c r="AR10" s="72">
        <f>AB10+AD10+AF10+AH10+AJ10+AL10+AN10</f>
        <v>0</v>
      </c>
      <c r="AS10" s="71"/>
      <c r="AT10" s="70" t="str">
        <f>IF(AQ10='t1'!AI20,"OK","Errore")</f>
        <v>OK</v>
      </c>
      <c r="AU10" s="69" t="str">
        <f>IF(AR10='t1'!AJ20,"OK","Errore")</f>
        <v>OK</v>
      </c>
      <c r="AW10" s="68" t="str">
        <f>IF(SUM(AC10:AN10)&gt;0,(IF('t12'!AE20&gt;0,"OK","Manca Valore in T12")),IF(AND(SUM(AC10:AN10)&gt;=0,('t12'!G20)&gt;=0),IF('t12'!AE20&gt;0,"Mancano differenziali","OK")))</f>
        <v>OK</v>
      </c>
      <c r="AX10" s="68" t="str">
        <f>IF(SUM(AC10:AN10)&gt;='t4'!D9,"OK","Controllare voci in T4")</f>
        <v>OK</v>
      </c>
    </row>
    <row r="11" spans="1:258" ht="14.25" thickTop="1" thickBot="1" x14ac:dyDescent="0.25">
      <c r="A11" s="67" t="s">
        <v>3</v>
      </c>
      <c r="B11" s="66"/>
      <c r="C11" s="65">
        <f>SUM(C7:C10)</f>
        <v>0</v>
      </c>
      <c r="D11" s="64">
        <f>SUM(D7:D10)</f>
        <v>0</v>
      </c>
      <c r="E11" s="65">
        <f>SUM(E7:E10)</f>
        <v>0</v>
      </c>
      <c r="F11" s="64">
        <f>SUM(F7:F10)</f>
        <v>0</v>
      </c>
      <c r="G11" s="65">
        <f>SUM(G7:G10)</f>
        <v>0</v>
      </c>
      <c r="H11" s="64">
        <f>SUM(H7:H10)</f>
        <v>0</v>
      </c>
      <c r="I11" s="65">
        <f>SUM(I7:I10)</f>
        <v>0</v>
      </c>
      <c r="J11" s="64">
        <f>SUM(J7:J10)</f>
        <v>0</v>
      </c>
      <c r="K11" s="65">
        <f>SUM(K7:K10)</f>
        <v>0</v>
      </c>
      <c r="L11" s="64">
        <f>SUM(L7:L10)</f>
        <v>0</v>
      </c>
      <c r="M11" s="65">
        <f>SUM(M7:M10)</f>
        <v>0</v>
      </c>
      <c r="N11" s="64">
        <f>SUM(N7:N10)</f>
        <v>0</v>
      </c>
      <c r="O11" s="65">
        <f>SUM(O7:O10)</f>
        <v>0</v>
      </c>
      <c r="P11" s="64">
        <f>SUM(P7:P10)</f>
        <v>0</v>
      </c>
      <c r="Q11" s="65">
        <f>SUM(Q7:Q10)</f>
        <v>0</v>
      </c>
      <c r="R11" s="64">
        <f>SUM(R7:R10)</f>
        <v>0</v>
      </c>
      <c r="S11" s="65">
        <f>SUM(S7:S10)</f>
        <v>0</v>
      </c>
      <c r="T11" s="64">
        <f>SUM(T7:T10)</f>
        <v>0</v>
      </c>
      <c r="U11" s="63"/>
      <c r="V11" s="54"/>
      <c r="W11" s="54"/>
      <c r="X11" s="54"/>
      <c r="Y11" s="54"/>
      <c r="Z11" s="54"/>
      <c r="AA11" s="57">
        <f>SUM(AA7:AA10)</f>
        <v>0</v>
      </c>
      <c r="AB11" s="62">
        <f>SUM(AB7:AB10)</f>
        <v>0</v>
      </c>
      <c r="AC11" s="57">
        <f>SUM(AC7:AC10)</f>
        <v>0</v>
      </c>
      <c r="AD11" s="62">
        <f>SUM(AD7:AD10)</f>
        <v>0</v>
      </c>
      <c r="AE11" s="57">
        <f>SUM(AE7:AE10)</f>
        <v>0</v>
      </c>
      <c r="AF11" s="62">
        <f>SUM(AF7:AF10)</f>
        <v>0</v>
      </c>
      <c r="AG11" s="57">
        <f>SUM(AG7:AG10)</f>
        <v>0</v>
      </c>
      <c r="AH11" s="62">
        <f>SUM(AH7:AH10)</f>
        <v>0</v>
      </c>
      <c r="AI11" s="57">
        <f>SUM(AI7:AI10)</f>
        <v>0</v>
      </c>
      <c r="AJ11" s="62">
        <f>SUM(AJ7:AJ10)</f>
        <v>0</v>
      </c>
      <c r="AK11" s="57">
        <f>SUM(AK7:AK10)</f>
        <v>0</v>
      </c>
      <c r="AL11" s="62">
        <f>SUM(AL7:AL10)</f>
        <v>0</v>
      </c>
      <c r="AM11" s="57">
        <f>SUM(AM7:AM10)</f>
        <v>0</v>
      </c>
      <c r="AN11" s="62">
        <f>SUM(AN7:AN10)</f>
        <v>0</v>
      </c>
      <c r="AO11" s="61">
        <f>SUM(AO10:AO10)</f>
        <v>0</v>
      </c>
      <c r="AP11" s="60">
        <f>SUM(AP10:AP10)</f>
        <v>0</v>
      </c>
      <c r="AQ11" s="59">
        <f>SUM(AQ7:AQ10)</f>
        <v>0</v>
      </c>
      <c r="AR11" s="58">
        <f>SUM(AR7:AR10)</f>
        <v>0</v>
      </c>
      <c r="AT11" s="57">
        <f>SUM('t1'!AI17:AI20)</f>
        <v>0</v>
      </c>
      <c r="AU11" s="56">
        <f>SUM('t1'!AJ17:AJ20)</f>
        <v>0</v>
      </c>
      <c r="AW11" s="55" t="str">
        <f>IF(COUNTIF(AW7:AW10,"OK")=4,"OK","Errore")</f>
        <v>OK</v>
      </c>
      <c r="AX11" s="55" t="str">
        <f>IF(COUNTIF(AX7:AX10,"OK")=4,"OK","Errore")</f>
        <v>OK</v>
      </c>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c r="IF11" s="54"/>
      <c r="IG11" s="54"/>
      <c r="IH11" s="54"/>
      <c r="II11" s="54"/>
      <c r="IJ11" s="54"/>
      <c r="IK11" s="54"/>
      <c r="IL11" s="54"/>
      <c r="IM11" s="54"/>
      <c r="IN11" s="54"/>
      <c r="IO11" s="54"/>
      <c r="IP11" s="54"/>
      <c r="IQ11" s="54"/>
      <c r="IR11" s="54"/>
      <c r="IS11" s="54"/>
      <c r="IT11" s="54"/>
      <c r="IU11" s="54"/>
      <c r="IV11" s="54"/>
      <c r="IW11" s="54"/>
      <c r="IX11" s="54"/>
    </row>
  </sheetData>
  <sheetProtection algorithmName="SHA-512" hashValue="aqALGcbWYnsiaxsh2UE6oEY5SN39dhin1xpUp+wYa4OGWNGI4afysbOhzNS63x5bS344nnzpZxj2WqfhQfYRkg==" saltValue="gaq3ZVrXRt9zlh9GMgn3hQ==" spinCount="100000" sheet="1" selectLockedCells="1"/>
  <protectedRanges>
    <protectedRange sqref="Q7:R10" name="Intervallo1_1_1"/>
  </protectedRanges>
  <mergeCells count="26">
    <mergeCell ref="K5:L5"/>
    <mergeCell ref="M5:N5"/>
    <mergeCell ref="AT4:AU4"/>
    <mergeCell ref="AT5:AU5"/>
    <mergeCell ref="O5:P5"/>
    <mergeCell ref="AQ5:AR5"/>
    <mergeCell ref="AW6:AX6"/>
    <mergeCell ref="A4:A6"/>
    <mergeCell ref="B4:B6"/>
    <mergeCell ref="C4:T4"/>
    <mergeCell ref="AA4:AR4"/>
    <mergeCell ref="C5:D5"/>
    <mergeCell ref="AI5:AJ5"/>
    <mergeCell ref="E5:F5"/>
    <mergeCell ref="G5:H5"/>
    <mergeCell ref="I5:J5"/>
    <mergeCell ref="AM5:AN5"/>
    <mergeCell ref="AG5:AH5"/>
    <mergeCell ref="AE5:AF5"/>
    <mergeCell ref="AW4:AX4"/>
    <mergeCell ref="Q5:R5"/>
    <mergeCell ref="AO5:AP5"/>
    <mergeCell ref="S5:T5"/>
    <mergeCell ref="AA5:AB5"/>
    <mergeCell ref="AC5:AD5"/>
    <mergeCell ref="AK5:AL5"/>
  </mergeCells>
  <conditionalFormatting sqref="Q9:R9">
    <cfRule type="expression" dxfId="16" priority="6" stopIfTrue="1">
      <formula>$M10&gt;0</formula>
    </cfRule>
  </conditionalFormatting>
  <conditionalFormatting sqref="AA7:AN7 B7:T8 AQ7:AR10 AA8:AL10 B9:P10 S9:T10">
    <cfRule type="expression" dxfId="15" priority="5" stopIfTrue="1">
      <formula>$M7&gt;0</formula>
    </cfRule>
  </conditionalFormatting>
  <conditionalFormatting sqref="AT7:AU10">
    <cfRule type="containsText" dxfId="14" priority="3" operator="containsText" text="Errore">
      <formula>NOT(ISERROR(SEARCH("Errore",AT7)))</formula>
    </cfRule>
    <cfRule type="expression" dxfId="13" priority="4" stopIfTrue="1">
      <formula>$M7&gt;0</formula>
    </cfRule>
  </conditionalFormatting>
  <conditionalFormatting sqref="AW7:AX11">
    <cfRule type="cellIs" dxfId="12" priority="1" operator="notEqual">
      <formula>"OK"</formula>
    </cfRule>
  </conditionalFormatting>
  <conditionalFormatting sqref="AW11:AX11">
    <cfRule type="cellIs" dxfId="11" priority="2" operator="equal">
      <formula>"OK"</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9"/>
  <sheetViews>
    <sheetView showGridLines="0" zoomScaleNormal="100" workbookViewId="0">
      <selection activeCell="AA6" sqref="AA6"/>
    </sheetView>
  </sheetViews>
  <sheetFormatPr defaultColWidth="9.33203125" defaultRowHeight="11.25" x14ac:dyDescent="0.2"/>
  <cols>
    <col min="1" max="1" width="59" style="1" customWidth="1"/>
    <col min="2" max="2" width="13.33203125" style="2" hidden="1" customWidth="1"/>
    <col min="3" max="8" width="11.1640625" style="1" hidden="1" customWidth="1"/>
    <col min="9" max="16" width="10.6640625" style="1" hidden="1" customWidth="1"/>
    <col min="17" max="26" width="9.33203125" style="1" hidden="1" customWidth="1"/>
    <col min="27" max="32" width="9.33203125" style="1" customWidth="1"/>
    <col min="33" max="36" width="11.1640625" style="1" customWidth="1"/>
    <col min="37" max="37" width="11.1640625" style="1" hidden="1" customWidth="1"/>
    <col min="38" max="38" width="11.1640625" style="1" customWidth="1"/>
    <col min="39" max="46" width="10.6640625" style="1" customWidth="1"/>
    <col min="47" max="47" width="9.33203125" style="1" customWidth="1"/>
    <col min="48" max="16384" width="9.33203125" style="1"/>
  </cols>
  <sheetData>
    <row r="1" spans="1:43" ht="43.5" customHeight="1" x14ac:dyDescent="0.2">
      <c r="A1" s="52" t="str">
        <f>'t1'!A1</f>
        <v>REGIONI ED AUTONOMIE LOCALI - anno 2025</v>
      </c>
      <c r="B1" s="52"/>
      <c r="C1" s="52"/>
      <c r="D1" s="52"/>
      <c r="E1" s="52"/>
      <c r="F1" s="52"/>
      <c r="G1" s="52"/>
      <c r="H1" s="52"/>
      <c r="I1" s="52"/>
      <c r="J1" s="52"/>
      <c r="L1" s="51"/>
      <c r="M1"/>
      <c r="AK1" s="211" t="s">
        <v>90</v>
      </c>
      <c r="AP1" s="51"/>
      <c r="AQ1"/>
    </row>
    <row r="2" spans="1:43" ht="30" customHeight="1" thickBot="1" x14ac:dyDescent="0.25">
      <c r="A2" s="49"/>
      <c r="G2" s="210"/>
      <c r="H2" s="210"/>
      <c r="I2" s="210"/>
      <c r="J2" s="210"/>
      <c r="AK2" s="209" t="s">
        <v>89</v>
      </c>
    </row>
    <row r="3" spans="1:43" ht="24.75" customHeight="1" thickBot="1" x14ac:dyDescent="0.25">
      <c r="A3" s="184"/>
      <c r="B3" s="183"/>
      <c r="C3" s="207" t="s">
        <v>88</v>
      </c>
      <c r="D3" s="206"/>
      <c r="E3" s="206"/>
      <c r="F3" s="206"/>
      <c r="G3" s="208"/>
      <c r="H3" s="208"/>
      <c r="I3" s="208"/>
      <c r="J3" s="208"/>
      <c r="Y3" s="207" t="s">
        <v>88</v>
      </c>
      <c r="Z3" s="206"/>
      <c r="AA3" s="206"/>
      <c r="AB3" s="206"/>
      <c r="AC3" s="206"/>
      <c r="AD3" s="206"/>
      <c r="AE3" s="206"/>
      <c r="AF3" s="206"/>
      <c r="AG3" s="206"/>
      <c r="AH3" s="205"/>
      <c r="AK3" s="204">
        <v>2</v>
      </c>
    </row>
    <row r="4" spans="1:43" ht="52.5" customHeight="1" thickTop="1" x14ac:dyDescent="0.2">
      <c r="A4" s="179" t="s">
        <v>82</v>
      </c>
      <c r="B4" s="178" t="s">
        <v>43</v>
      </c>
      <c r="C4" s="202" t="s">
        <v>87</v>
      </c>
      <c r="D4" s="203"/>
      <c r="E4" s="202" t="s">
        <v>86</v>
      </c>
      <c r="F4" s="203"/>
      <c r="G4" s="202" t="s">
        <v>85</v>
      </c>
      <c r="H4" s="203"/>
      <c r="I4" s="202" t="s">
        <v>84</v>
      </c>
      <c r="J4" s="203"/>
      <c r="AA4" s="202" t="s">
        <v>87</v>
      </c>
      <c r="AB4" s="203"/>
      <c r="AC4" s="202" t="s">
        <v>86</v>
      </c>
      <c r="AD4" s="203"/>
      <c r="AE4" s="202" t="s">
        <v>85</v>
      </c>
      <c r="AF4" s="203"/>
      <c r="AG4" s="202" t="s">
        <v>84</v>
      </c>
      <c r="AH4" s="201"/>
    </row>
    <row r="5" spans="1:43" ht="20.25" customHeight="1" thickBot="1" x14ac:dyDescent="0.25">
      <c r="A5" s="174"/>
      <c r="B5" s="173"/>
      <c r="C5" s="172" t="s">
        <v>39</v>
      </c>
      <c r="D5" s="200" t="s">
        <v>38</v>
      </c>
      <c r="E5" s="172" t="s">
        <v>39</v>
      </c>
      <c r="F5" s="200" t="s">
        <v>38</v>
      </c>
      <c r="G5" s="172" t="s">
        <v>39</v>
      </c>
      <c r="H5" s="200" t="s">
        <v>38</v>
      </c>
      <c r="I5" s="172" t="s">
        <v>39</v>
      </c>
      <c r="J5" s="200" t="s">
        <v>38</v>
      </c>
      <c r="AA5" s="172" t="s">
        <v>39</v>
      </c>
      <c r="AB5" s="200" t="s">
        <v>38</v>
      </c>
      <c r="AC5" s="172" t="s">
        <v>39</v>
      </c>
      <c r="AD5" s="200" t="s">
        <v>38</v>
      </c>
      <c r="AE5" s="172" t="s">
        <v>39</v>
      </c>
      <c r="AF5" s="200" t="s">
        <v>38</v>
      </c>
      <c r="AG5" s="172" t="s">
        <v>39</v>
      </c>
      <c r="AH5" s="171" t="s">
        <v>38</v>
      </c>
    </row>
    <row r="6" spans="1:43" ht="20.25" customHeight="1" thickTop="1" x14ac:dyDescent="0.2">
      <c r="A6" s="160" t="s">
        <v>15</v>
      </c>
      <c r="B6" s="161" t="s">
        <v>71</v>
      </c>
      <c r="C6" s="199">
        <f>ROUND(AA6,2)</f>
        <v>0</v>
      </c>
      <c r="D6" s="192">
        <f>ROUND(AB6,2)</f>
        <v>0</v>
      </c>
      <c r="E6" s="199">
        <f>ROUND(AC6,2)</f>
        <v>0</v>
      </c>
      <c r="F6" s="192">
        <f>ROUND(AD6,2)</f>
        <v>0</v>
      </c>
      <c r="G6" s="199">
        <f>ROUND(AE6,2)</f>
        <v>0</v>
      </c>
      <c r="H6" s="192">
        <f>ROUND(AF6,2)</f>
        <v>0</v>
      </c>
      <c r="I6" s="199">
        <f>ROUND(AG6,2)</f>
        <v>0</v>
      </c>
      <c r="J6" s="192">
        <f>ROUND(AH6,2)</f>
        <v>0</v>
      </c>
      <c r="AA6" s="197"/>
      <c r="AB6" s="198"/>
      <c r="AC6" s="197"/>
      <c r="AD6" s="198"/>
      <c r="AE6" s="197"/>
      <c r="AF6" s="198"/>
      <c r="AG6" s="197"/>
      <c r="AH6" s="196"/>
    </row>
    <row r="7" spans="1:43" ht="20.25" customHeight="1" x14ac:dyDescent="0.2">
      <c r="A7" s="160" t="s">
        <v>13</v>
      </c>
      <c r="B7" s="161" t="s">
        <v>70</v>
      </c>
      <c r="C7" s="194">
        <f>ROUND(AA7,2)</f>
        <v>0</v>
      </c>
      <c r="D7" s="195">
        <f>ROUND(AB7,2)</f>
        <v>0</v>
      </c>
      <c r="E7" s="194">
        <f>ROUND(AC7,2)</f>
        <v>0</v>
      </c>
      <c r="F7" s="195">
        <f>ROUND(AD7,2)</f>
        <v>0</v>
      </c>
      <c r="G7" s="194">
        <f>ROUND(AE7,2)</f>
        <v>0</v>
      </c>
      <c r="H7" s="195">
        <f>ROUND(AF7,2)</f>
        <v>0</v>
      </c>
      <c r="I7" s="194">
        <f>ROUND(AG7,2)</f>
        <v>0</v>
      </c>
      <c r="J7" s="195">
        <f>ROUND(AH7,2)</f>
        <v>0</v>
      </c>
      <c r="AA7" s="194"/>
      <c r="AB7" s="195"/>
      <c r="AC7" s="194"/>
      <c r="AD7" s="195"/>
      <c r="AE7" s="194"/>
      <c r="AF7" s="195"/>
      <c r="AG7" s="194"/>
      <c r="AH7" s="193"/>
    </row>
    <row r="8" spans="1:43" ht="20.25" customHeight="1" x14ac:dyDescent="0.2">
      <c r="A8" s="160" t="s">
        <v>11</v>
      </c>
      <c r="B8" s="161" t="s">
        <v>69</v>
      </c>
      <c r="C8" s="191">
        <f>ROUND(AA8,2)</f>
        <v>0</v>
      </c>
      <c r="D8" s="192">
        <f>ROUND(AB8,2)</f>
        <v>0</v>
      </c>
      <c r="E8" s="191">
        <f>ROUND(AC8,2)</f>
        <v>0</v>
      </c>
      <c r="F8" s="192">
        <f>ROUND(AD8,2)</f>
        <v>0</v>
      </c>
      <c r="G8" s="191">
        <f>ROUND(AE8,2)</f>
        <v>0</v>
      </c>
      <c r="H8" s="192">
        <f>ROUND(AF8,2)</f>
        <v>0</v>
      </c>
      <c r="I8" s="191">
        <f>ROUND(AG8,2)</f>
        <v>0</v>
      </c>
      <c r="J8" s="192">
        <f>ROUND(AH8,2)</f>
        <v>0</v>
      </c>
      <c r="AA8" s="191"/>
      <c r="AB8" s="192"/>
      <c r="AC8" s="191"/>
      <c r="AD8" s="192"/>
      <c r="AE8" s="191"/>
      <c r="AF8" s="192"/>
      <c r="AG8" s="191"/>
      <c r="AH8" s="190"/>
    </row>
    <row r="9" spans="1:43" ht="20.25" customHeight="1" x14ac:dyDescent="0.2">
      <c r="A9" s="160" t="s">
        <v>9</v>
      </c>
      <c r="B9" s="159" t="s">
        <v>68</v>
      </c>
      <c r="C9" s="191">
        <f>ROUND(AA9,2)</f>
        <v>0</v>
      </c>
      <c r="D9" s="192">
        <f>ROUND(AB9,2)</f>
        <v>0</v>
      </c>
      <c r="E9" s="191">
        <f>ROUND(AC9,2)</f>
        <v>0</v>
      </c>
      <c r="F9" s="192">
        <f>ROUND(AD9,2)</f>
        <v>0</v>
      </c>
      <c r="G9" s="191">
        <f>ROUND(AE9,2)</f>
        <v>0</v>
      </c>
      <c r="H9" s="192">
        <f>ROUND(AF9,2)</f>
        <v>0</v>
      </c>
      <c r="I9" s="191">
        <f>ROUND(AG9,2)</f>
        <v>0</v>
      </c>
      <c r="J9" s="192">
        <f>ROUND(AH9,2)</f>
        <v>0</v>
      </c>
      <c r="AA9" s="191"/>
      <c r="AB9" s="192"/>
      <c r="AC9" s="191"/>
      <c r="AD9" s="192"/>
      <c r="AE9" s="191"/>
      <c r="AF9" s="192"/>
      <c r="AG9" s="191"/>
      <c r="AH9" s="190"/>
    </row>
    <row r="10" spans="1:43" ht="20.25" customHeight="1" thickBot="1" x14ac:dyDescent="0.25">
      <c r="A10" s="160" t="s">
        <v>67</v>
      </c>
      <c r="B10" s="159" t="s">
        <v>66</v>
      </c>
      <c r="C10" s="191">
        <f>ROUND(AA10,2)</f>
        <v>0</v>
      </c>
      <c r="D10" s="192">
        <f>ROUND(AB10,2)</f>
        <v>0</v>
      </c>
      <c r="E10" s="191">
        <f>ROUND(AC10,2)</f>
        <v>0</v>
      </c>
      <c r="F10" s="192">
        <f>ROUND(AD10,2)</f>
        <v>0</v>
      </c>
      <c r="G10" s="191">
        <f>ROUND(AE10,2)</f>
        <v>0</v>
      </c>
      <c r="H10" s="192">
        <f>ROUND(AF10,2)</f>
        <v>0</v>
      </c>
      <c r="I10" s="191">
        <f>ROUND(AG10,2)</f>
        <v>0</v>
      </c>
      <c r="J10" s="192">
        <f>ROUND(AH10,2)</f>
        <v>0</v>
      </c>
      <c r="AA10" s="191"/>
      <c r="AB10" s="192"/>
      <c r="AC10" s="191"/>
      <c r="AD10" s="192"/>
      <c r="AE10" s="191"/>
      <c r="AF10" s="192"/>
      <c r="AG10" s="191"/>
      <c r="AH10" s="190"/>
    </row>
    <row r="11" spans="1:43" ht="33" customHeight="1" thickTop="1" thickBot="1" x14ac:dyDescent="0.25">
      <c r="A11" s="154" t="s">
        <v>3</v>
      </c>
      <c r="B11" s="8"/>
      <c r="C11" s="153">
        <f>SUM(C6:C10)</f>
        <v>0</v>
      </c>
      <c r="D11" s="189">
        <f>SUM(D6:D10)</f>
        <v>0</v>
      </c>
      <c r="E11" s="153">
        <f>SUM(E6:E10)</f>
        <v>0</v>
      </c>
      <c r="F11" s="189">
        <f>SUM(F6:F10)</f>
        <v>0</v>
      </c>
      <c r="G11" s="153">
        <f>SUM(G6:G10)</f>
        <v>0</v>
      </c>
      <c r="H11" s="189">
        <f>SUM(H6:H10)</f>
        <v>0</v>
      </c>
      <c r="I11" s="153">
        <f>SUM(I6:I10)</f>
        <v>0</v>
      </c>
      <c r="J11" s="189">
        <f>SUM(J6:J10)</f>
        <v>0</v>
      </c>
      <c r="AA11" s="153">
        <f>SUM(AA6:AA10)</f>
        <v>0</v>
      </c>
      <c r="AB11" s="189">
        <f>SUM(AB6:AB10)</f>
        <v>0</v>
      </c>
      <c r="AC11" s="153">
        <f>SUM(AC6:AC10)</f>
        <v>0</v>
      </c>
      <c r="AD11" s="189">
        <f>SUM(AD6:AD10)</f>
        <v>0</v>
      </c>
      <c r="AE11" s="153">
        <f>SUM(AE6:AE10)</f>
        <v>0</v>
      </c>
      <c r="AF11" s="189">
        <f>SUM(AF6:AF10)</f>
        <v>0</v>
      </c>
      <c r="AG11" s="153">
        <f>SUM(AG6:AG10)</f>
        <v>0</v>
      </c>
      <c r="AH11" s="189">
        <f>SUM(AH6:AH10)</f>
        <v>0</v>
      </c>
    </row>
    <row r="12" spans="1:43" ht="8.25" customHeight="1" x14ac:dyDescent="0.2">
      <c r="A12" s="149"/>
    </row>
    <row r="13" spans="1:43" ht="12.75" x14ac:dyDescent="0.2">
      <c r="A13" s="148"/>
    </row>
    <row r="14" spans="1:43" ht="14.25" x14ac:dyDescent="0.2">
      <c r="A14" s="188" t="s">
        <v>83</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row>
    <row r="15" spans="1:43" ht="14.25" x14ac:dyDescent="0.2">
      <c r="A15" s="187"/>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row>
    <row r="16" spans="1:43" x14ac:dyDescent="0.2">
      <c r="AA16"/>
    </row>
    <row r="17" spans="1:36" ht="30" customHeight="1" thickBot="1" x14ac:dyDescent="0.25">
      <c r="A17" s="49"/>
      <c r="C17" s="186"/>
      <c r="D17" s="186"/>
      <c r="E17" s="186"/>
      <c r="F17" s="186"/>
      <c r="G17" s="185"/>
      <c r="H17" s="185"/>
      <c r="I17" s="185"/>
      <c r="J17" s="185"/>
      <c r="K17" s="185"/>
      <c r="L17" s="185"/>
    </row>
    <row r="18" spans="1:36" ht="24.75" customHeight="1" thickBot="1" x14ac:dyDescent="0.25">
      <c r="A18" s="184"/>
      <c r="B18" s="183"/>
      <c r="D18" s="182"/>
      <c r="E18" s="182"/>
      <c r="F18" s="182"/>
      <c r="G18" s="182"/>
      <c r="H18" s="182"/>
      <c r="I18" s="181"/>
      <c r="J18" s="181"/>
      <c r="K18" s="181"/>
      <c r="L18" s="180"/>
      <c r="AA18" s="181"/>
      <c r="AB18" s="181"/>
      <c r="AC18" s="181"/>
      <c r="AD18" s="181"/>
      <c r="AE18" s="181"/>
      <c r="AF18" s="181"/>
      <c r="AG18" s="181"/>
      <c r="AH18" s="181"/>
      <c r="AI18" s="181"/>
      <c r="AJ18" s="180"/>
    </row>
    <row r="19" spans="1:36" ht="52.5" customHeight="1" thickTop="1" x14ac:dyDescent="0.2">
      <c r="A19" s="179" t="s">
        <v>82</v>
      </c>
      <c r="B19" s="178" t="s">
        <v>43</v>
      </c>
      <c r="C19" s="176" t="s">
        <v>81</v>
      </c>
      <c r="D19" s="177"/>
      <c r="E19" s="176" t="s">
        <v>80</v>
      </c>
      <c r="F19" s="177"/>
      <c r="G19" s="176" t="s">
        <v>79</v>
      </c>
      <c r="H19" s="177"/>
      <c r="I19" s="176" t="s">
        <v>78</v>
      </c>
      <c r="J19" s="177"/>
      <c r="K19" s="176" t="s">
        <v>77</v>
      </c>
      <c r="L19" s="175"/>
      <c r="AA19" s="176" t="s">
        <v>76</v>
      </c>
      <c r="AB19" s="177"/>
      <c r="AC19" s="176" t="s">
        <v>75</v>
      </c>
      <c r="AD19" s="177"/>
      <c r="AE19" s="176" t="s">
        <v>74</v>
      </c>
      <c r="AF19" s="177"/>
      <c r="AG19" s="176" t="s">
        <v>73</v>
      </c>
      <c r="AH19" s="177"/>
      <c r="AI19" s="176" t="s">
        <v>72</v>
      </c>
      <c r="AJ19" s="175"/>
    </row>
    <row r="20" spans="1:36" ht="20.25" customHeight="1" thickBot="1" x14ac:dyDescent="0.25">
      <c r="A20" s="174"/>
      <c r="B20" s="173"/>
      <c r="C20" s="172" t="s">
        <v>39</v>
      </c>
      <c r="D20" s="171" t="s">
        <v>38</v>
      </c>
      <c r="E20" s="172" t="s">
        <v>39</v>
      </c>
      <c r="F20" s="171" t="s">
        <v>38</v>
      </c>
      <c r="G20" s="172" t="s">
        <v>39</v>
      </c>
      <c r="H20" s="171" t="s">
        <v>38</v>
      </c>
      <c r="I20" s="172" t="s">
        <v>39</v>
      </c>
      <c r="J20" s="171" t="s">
        <v>38</v>
      </c>
      <c r="K20" s="172" t="s">
        <v>39</v>
      </c>
      <c r="L20" s="171" t="s">
        <v>38</v>
      </c>
      <c r="AA20" s="172" t="s">
        <v>39</v>
      </c>
      <c r="AB20" s="171" t="s">
        <v>38</v>
      </c>
      <c r="AC20" s="172" t="s">
        <v>39</v>
      </c>
      <c r="AD20" s="171" t="s">
        <v>38</v>
      </c>
      <c r="AE20" s="172" t="s">
        <v>39</v>
      </c>
      <c r="AF20" s="171" t="s">
        <v>38</v>
      </c>
      <c r="AG20" s="172" t="s">
        <v>39</v>
      </c>
      <c r="AH20" s="171" t="s">
        <v>38</v>
      </c>
      <c r="AI20" s="172" t="s">
        <v>39</v>
      </c>
      <c r="AJ20" s="171" t="s">
        <v>38</v>
      </c>
    </row>
    <row r="21" spans="1:36" ht="20.25" customHeight="1" thickTop="1" x14ac:dyDescent="0.2">
      <c r="A21" s="160" t="s">
        <v>15</v>
      </c>
      <c r="B21" s="170" t="s">
        <v>71</v>
      </c>
      <c r="C21" s="169">
        <f>ROUND(AA21,0)</f>
        <v>0</v>
      </c>
      <c r="D21" s="164">
        <f>ROUND(AB21,0)</f>
        <v>0</v>
      </c>
      <c r="E21" s="169">
        <f>ROUND(AC21,0)</f>
        <v>0</v>
      </c>
      <c r="F21" s="164">
        <f>ROUND(AD21,0)</f>
        <v>0</v>
      </c>
      <c r="G21" s="169">
        <f>ROUND(AE21,0)</f>
        <v>0</v>
      </c>
      <c r="H21" s="164">
        <f>ROUND(AF21,0)</f>
        <v>0</v>
      </c>
      <c r="I21" s="169">
        <f>ROUND(AG21,0)</f>
        <v>0</v>
      </c>
      <c r="J21" s="164">
        <f>ROUND(AH21,0)</f>
        <v>0</v>
      </c>
      <c r="K21" s="169">
        <f>ROUND(AI21,0)</f>
        <v>0</v>
      </c>
      <c r="L21" s="164">
        <f>ROUND(AJ21,0)</f>
        <v>0</v>
      </c>
      <c r="AA21" s="168"/>
      <c r="AB21" s="162"/>
      <c r="AC21" s="168"/>
      <c r="AD21" s="162"/>
      <c r="AE21" s="168"/>
      <c r="AF21" s="162"/>
      <c r="AG21" s="168"/>
      <c r="AH21" s="162"/>
      <c r="AI21" s="168"/>
      <c r="AJ21" s="162"/>
    </row>
    <row r="22" spans="1:36" ht="20.25" customHeight="1" x14ac:dyDescent="0.2">
      <c r="A22" s="160" t="s">
        <v>13</v>
      </c>
      <c r="B22" s="161" t="s">
        <v>70</v>
      </c>
      <c r="C22" s="167">
        <f>ROUND(AA22,0)</f>
        <v>0</v>
      </c>
      <c r="D22" s="157">
        <f>ROUND(AB22,0)</f>
        <v>0</v>
      </c>
      <c r="E22" s="167">
        <f>ROUND(AC22,0)</f>
        <v>0</v>
      </c>
      <c r="F22" s="157">
        <f>ROUND(AD22,0)</f>
        <v>0</v>
      </c>
      <c r="G22" s="167">
        <f>ROUND(AE22,0)</f>
        <v>0</v>
      </c>
      <c r="H22" s="157">
        <f>ROUND(AF22,0)</f>
        <v>0</v>
      </c>
      <c r="I22" s="167">
        <f>ROUND(AG22,0)</f>
        <v>0</v>
      </c>
      <c r="J22" s="157">
        <f>ROUND(AH22,0)</f>
        <v>0</v>
      </c>
      <c r="K22" s="167">
        <f>ROUND(AI22,0)</f>
        <v>0</v>
      </c>
      <c r="L22" s="157">
        <f>ROUND(AJ22,0)</f>
        <v>0</v>
      </c>
      <c r="AA22" s="166"/>
      <c r="AB22" s="155"/>
      <c r="AC22" s="166"/>
      <c r="AD22" s="155"/>
      <c r="AE22" s="166"/>
      <c r="AF22" s="155"/>
      <c r="AG22" s="166"/>
      <c r="AH22" s="155"/>
      <c r="AI22" s="166"/>
      <c r="AJ22" s="155"/>
    </row>
    <row r="23" spans="1:36" ht="20.25" customHeight="1" x14ac:dyDescent="0.2">
      <c r="A23" s="160" t="s">
        <v>11</v>
      </c>
      <c r="B23" s="161" t="s">
        <v>69</v>
      </c>
      <c r="C23" s="165">
        <f>ROUND(AA23,0)</f>
        <v>0</v>
      </c>
      <c r="D23" s="164">
        <f>ROUND(AB23,0)</f>
        <v>0</v>
      </c>
      <c r="E23" s="165">
        <f>ROUND(AC23,0)</f>
        <v>0</v>
      </c>
      <c r="F23" s="164">
        <f>ROUND(AD23,0)</f>
        <v>0</v>
      </c>
      <c r="G23" s="165">
        <f>ROUND(AE23,0)</f>
        <v>0</v>
      </c>
      <c r="H23" s="164">
        <f>ROUND(AF23,0)</f>
        <v>0</v>
      </c>
      <c r="I23" s="165">
        <f>ROUND(AG23,0)</f>
        <v>0</v>
      </c>
      <c r="J23" s="164">
        <f>ROUND(AH23,0)</f>
        <v>0</v>
      </c>
      <c r="K23" s="165">
        <f>ROUND(AI23,0)</f>
        <v>0</v>
      </c>
      <c r="L23" s="164">
        <f>ROUND(AJ23,0)</f>
        <v>0</v>
      </c>
      <c r="AA23" s="163"/>
      <c r="AB23" s="162"/>
      <c r="AC23" s="163"/>
      <c r="AD23" s="162"/>
      <c r="AE23" s="163"/>
      <c r="AF23" s="162"/>
      <c r="AG23" s="163"/>
      <c r="AH23" s="162"/>
      <c r="AI23" s="163"/>
      <c r="AJ23" s="162"/>
    </row>
    <row r="24" spans="1:36" ht="20.25" customHeight="1" x14ac:dyDescent="0.2">
      <c r="A24" s="160" t="s">
        <v>9</v>
      </c>
      <c r="B24" s="161" t="s">
        <v>68</v>
      </c>
      <c r="C24" s="158">
        <f>ROUND(AA24,0)</f>
        <v>0</v>
      </c>
      <c r="D24" s="157">
        <f>ROUND(AB24,0)</f>
        <v>0</v>
      </c>
      <c r="E24" s="158">
        <f>ROUND(AC24,0)</f>
        <v>0</v>
      </c>
      <c r="F24" s="157">
        <f>ROUND(AD24,0)</f>
        <v>0</v>
      </c>
      <c r="G24" s="158">
        <f>ROUND(AE24,0)</f>
        <v>0</v>
      </c>
      <c r="H24" s="157">
        <f>ROUND(AF24,0)</f>
        <v>0</v>
      </c>
      <c r="I24" s="158">
        <f>ROUND(AG24,0)</f>
        <v>0</v>
      </c>
      <c r="J24" s="157">
        <f>ROUND(AH24,0)</f>
        <v>0</v>
      </c>
      <c r="K24" s="158">
        <f>ROUND(AI24,0)</f>
        <v>0</v>
      </c>
      <c r="L24" s="157">
        <f>ROUND(AJ24,0)</f>
        <v>0</v>
      </c>
      <c r="AA24" s="156"/>
      <c r="AB24" s="155"/>
      <c r="AC24" s="156"/>
      <c r="AD24" s="155"/>
      <c r="AE24" s="156"/>
      <c r="AF24" s="155"/>
      <c r="AG24" s="156"/>
      <c r="AH24" s="155"/>
      <c r="AI24" s="156"/>
      <c r="AJ24" s="155"/>
    </row>
    <row r="25" spans="1:36" ht="20.25" customHeight="1" thickBot="1" x14ac:dyDescent="0.25">
      <c r="A25" s="160" t="s">
        <v>67</v>
      </c>
      <c r="B25" s="159" t="s">
        <v>66</v>
      </c>
      <c r="C25" s="158">
        <f>ROUND(AA25,0)</f>
        <v>0</v>
      </c>
      <c r="D25" s="157">
        <f>ROUND(AB25,0)</f>
        <v>0</v>
      </c>
      <c r="E25" s="158">
        <f>ROUND(AC25,0)</f>
        <v>0</v>
      </c>
      <c r="F25" s="157">
        <f>ROUND(AD25,0)</f>
        <v>0</v>
      </c>
      <c r="G25" s="158">
        <f>ROUND(AE25,0)</f>
        <v>0</v>
      </c>
      <c r="H25" s="157">
        <f>ROUND(AF25,0)</f>
        <v>0</v>
      </c>
      <c r="I25" s="158">
        <f>ROUND(AG25,0)</f>
        <v>0</v>
      </c>
      <c r="J25" s="157">
        <f>ROUND(AH25,0)</f>
        <v>0</v>
      </c>
      <c r="K25" s="158">
        <f>ROUND(AI25,0)</f>
        <v>0</v>
      </c>
      <c r="L25" s="157">
        <f>ROUND(AJ25,0)</f>
        <v>0</v>
      </c>
      <c r="AA25" s="156"/>
      <c r="AB25" s="155"/>
      <c r="AC25" s="156"/>
      <c r="AD25" s="155"/>
      <c r="AE25" s="156"/>
      <c r="AF25" s="155"/>
      <c r="AG25" s="156"/>
      <c r="AH25" s="155"/>
      <c r="AI25" s="156"/>
      <c r="AJ25" s="155"/>
    </row>
    <row r="26" spans="1:36" ht="33" customHeight="1" thickTop="1" thickBot="1" x14ac:dyDescent="0.25">
      <c r="A26" s="154" t="s">
        <v>3</v>
      </c>
      <c r="B26" s="8"/>
      <c r="C26" s="153">
        <f>SUM(C21:C25)</f>
        <v>0</v>
      </c>
      <c r="D26" s="152">
        <f>SUM(D21:D25)</f>
        <v>0</v>
      </c>
      <c r="E26" s="153">
        <f>SUM(E21:E25)</f>
        <v>0</v>
      </c>
      <c r="F26" s="152">
        <f>SUM(F21:F25)</f>
        <v>0</v>
      </c>
      <c r="G26" s="153">
        <f>SUM(G21:G25)</f>
        <v>0</v>
      </c>
      <c r="H26" s="152">
        <f>SUM(H21:H25)</f>
        <v>0</v>
      </c>
      <c r="I26" s="153">
        <f>SUM(I21:I25)</f>
        <v>0</v>
      </c>
      <c r="J26" s="152">
        <f>SUM(J21:J25)</f>
        <v>0</v>
      </c>
      <c r="K26" s="153">
        <f>SUM(K21:K25)</f>
        <v>0</v>
      </c>
      <c r="L26" s="152">
        <f>SUM(L21:L25)</f>
        <v>0</v>
      </c>
      <c r="AA26" s="151">
        <f>SUM(AA21:AA25)</f>
        <v>0</v>
      </c>
      <c r="AB26" s="150">
        <f>SUM(AB21:AB25)</f>
        <v>0</v>
      </c>
      <c r="AC26" s="151">
        <f>SUM(AC21:AC25)</f>
        <v>0</v>
      </c>
      <c r="AD26" s="150">
        <f>SUM(AD21:AD25)</f>
        <v>0</v>
      </c>
      <c r="AE26" s="151">
        <f>SUM(AE21:AE25)</f>
        <v>0</v>
      </c>
      <c r="AF26" s="150">
        <f>SUM(AF21:AF25)</f>
        <v>0</v>
      </c>
      <c r="AG26" s="151">
        <f>SUM(AG21:AG25)</f>
        <v>0</v>
      </c>
      <c r="AH26" s="150">
        <f>SUM(AH21:AH25)</f>
        <v>0</v>
      </c>
      <c r="AI26" s="151">
        <f>SUM(AI21:AI25)</f>
        <v>0</v>
      </c>
      <c r="AJ26" s="150">
        <f>SUM(AJ21:AJ25)</f>
        <v>0</v>
      </c>
    </row>
    <row r="27" spans="1:36" ht="8.25" customHeight="1" x14ac:dyDescent="0.2">
      <c r="A27" s="149"/>
    </row>
    <row r="28" spans="1:36" ht="12.75" x14ac:dyDescent="0.2">
      <c r="A28" s="148" t="s">
        <v>65</v>
      </c>
    </row>
    <row r="29" spans="1:36" ht="12.75" x14ac:dyDescent="0.2">
      <c r="A29" s="148" t="s">
        <v>64</v>
      </c>
    </row>
  </sheetData>
  <sheetProtection algorithmName="SHA-512" hashValue="+4fOrgZGHerwvIPNY95G6A2abdDWS5nX5gQwQi7qVH7WkdfTM3bobDCBlOsqfWdvXwB0z1/rdirDgvATCzAgTQ==" saltValue="aCec0JzXKgS4ORVlHrTNqQ==" spinCount="100000" sheet="1" formatColumns="0" selectLockedCells="1"/>
  <mergeCells count="12">
    <mergeCell ref="AG19:AH19"/>
    <mergeCell ref="AI19:AJ19"/>
    <mergeCell ref="AC19:AD19"/>
    <mergeCell ref="AE19:AF19"/>
    <mergeCell ref="E19:F19"/>
    <mergeCell ref="G19:H19"/>
    <mergeCell ref="A14:AC14"/>
    <mergeCell ref="G17:L17"/>
    <mergeCell ref="C19:D19"/>
    <mergeCell ref="I19:J19"/>
    <mergeCell ref="K19:L19"/>
    <mergeCell ref="AA19:AB19"/>
  </mergeCells>
  <dataValidations count="2">
    <dataValidation type="decimal" allowBlank="1" showInputMessage="1" showErrorMessage="1" promptTitle="ATTENZIONE!" prompt="Inserire solo numeri decimali con due cifre dopo la virgola" sqref="C6:J10 AA6:AH10">
      <formula1>0</formula1>
      <formula2>9999999</formula2>
    </dataValidation>
    <dataValidation type="whole" allowBlank="1" showErrorMessage="1" promptTitle="ATTENZIONE!" prompt="Inserire solo numeri decimali con due cifre dopo la virgola" sqref="C21:L25 AA21:AJ25">
      <formula1>0</formula1>
      <formula2>9999999</formula2>
    </dataValidation>
  </dataValidations>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ltText="No">
                <anchor moveWithCells="1">
                  <from>
                    <xdr:col>29</xdr:col>
                    <xdr:colOff>190500</xdr:colOff>
                    <xdr:row>12</xdr:row>
                    <xdr:rowOff>142875</xdr:rowOff>
                  </from>
                  <to>
                    <xdr:col>30</xdr:col>
                    <xdr:colOff>257175</xdr:colOff>
                    <xdr:row>14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Normal="100" workbookViewId="0">
      <selection activeCell="AA6" sqref="AA6"/>
    </sheetView>
  </sheetViews>
  <sheetFormatPr defaultColWidth="9.33203125" defaultRowHeight="10.5" x14ac:dyDescent="0.15"/>
  <cols>
    <col min="1" max="1" width="6.1640625" style="213" bestFit="1" customWidth="1"/>
    <col min="2" max="2" width="13" style="212" customWidth="1"/>
    <col min="3" max="3" width="58" style="212" customWidth="1"/>
    <col min="4" max="11" width="13.5" style="212" customWidth="1"/>
    <col min="12" max="19" width="7.6640625" style="212" hidden="1" customWidth="1"/>
    <col min="20" max="20" width="9.33203125" style="212" hidden="1" customWidth="1"/>
    <col min="21" max="16384" width="9.33203125" style="212"/>
  </cols>
  <sheetData>
    <row r="1" spans="1:19" ht="23.25" customHeight="1" x14ac:dyDescent="0.15">
      <c r="A1" s="213" t="str">
        <f>[1]SI_1!A2</f>
        <v>RALN</v>
      </c>
      <c r="B1" s="267" t="str">
        <f>'t1'!A1</f>
        <v>REGIONI ED AUTONOMIE LOCALI - anno 2025</v>
      </c>
      <c r="C1" s="267"/>
      <c r="D1" s="267"/>
      <c r="E1" s="267"/>
      <c r="F1" s="267"/>
      <c r="G1" s="267"/>
      <c r="H1" s="267"/>
      <c r="I1" s="267"/>
      <c r="J1" s="267"/>
      <c r="K1" s="267"/>
      <c r="L1" s="267"/>
      <c r="M1" s="267"/>
      <c r="N1" s="267"/>
      <c r="O1" s="267"/>
      <c r="P1" s="267"/>
      <c r="Q1" s="267"/>
      <c r="R1" s="267"/>
      <c r="S1" s="267"/>
    </row>
    <row r="3" spans="1:19" ht="23.25" customHeight="1" x14ac:dyDescent="0.25">
      <c r="D3" s="266"/>
      <c r="E3" s="266"/>
      <c r="F3" s="266"/>
      <c r="G3" s="266"/>
      <c r="H3" s="266"/>
      <c r="I3" s="266"/>
      <c r="J3" s="265"/>
      <c r="K3" s="265"/>
      <c r="M3" s="264"/>
      <c r="N3" s="264"/>
      <c r="O3" s="264"/>
      <c r="P3" s="264"/>
      <c r="Q3" s="264"/>
      <c r="R3" s="264"/>
    </row>
    <row r="4" spans="1:19" ht="12" x14ac:dyDescent="0.2">
      <c r="D4" s="263"/>
    </row>
    <row r="6" spans="1:19" ht="15" hidden="1" customHeight="1" thickTop="1" x14ac:dyDescent="0.15">
      <c r="B6" s="223"/>
      <c r="C6" s="257"/>
      <c r="D6" s="262"/>
      <c r="E6" s="261"/>
      <c r="F6" s="261"/>
      <c r="G6" s="261"/>
      <c r="H6" s="261"/>
      <c r="I6" s="261"/>
      <c r="J6" s="261"/>
      <c r="K6" s="260"/>
      <c r="L6" s="262"/>
      <c r="M6" s="261"/>
      <c r="N6" s="261"/>
      <c r="O6" s="261"/>
      <c r="P6" s="261"/>
      <c r="Q6" s="261"/>
      <c r="R6" s="261"/>
      <c r="S6" s="260"/>
    </row>
    <row r="7" spans="1:19" ht="13.5" hidden="1" customHeight="1" x14ac:dyDescent="0.15">
      <c r="B7" s="223"/>
      <c r="C7" s="257"/>
      <c r="D7" s="259"/>
      <c r="E7" s="223"/>
      <c r="F7" s="223"/>
      <c r="G7" s="223"/>
      <c r="H7" s="223"/>
      <c r="I7" s="223"/>
      <c r="J7" s="223"/>
      <c r="K7" s="258"/>
      <c r="L7" s="259"/>
      <c r="M7" s="223"/>
      <c r="N7" s="223"/>
      <c r="O7" s="223"/>
      <c r="P7" s="223"/>
      <c r="Q7" s="223"/>
      <c r="R7" s="223"/>
      <c r="S7" s="258"/>
    </row>
    <row r="8" spans="1:19" ht="60" customHeight="1" x14ac:dyDescent="0.2">
      <c r="B8" s="223" t="s">
        <v>101</v>
      </c>
      <c r="C8" s="257"/>
      <c r="D8" s="256" t="s">
        <v>100</v>
      </c>
      <c r="E8" s="251"/>
      <c r="F8" s="251" t="s">
        <v>99</v>
      </c>
      <c r="G8" s="251"/>
      <c r="H8" s="251" t="s">
        <v>98</v>
      </c>
      <c r="I8" s="251"/>
      <c r="J8" s="251" t="s">
        <v>97</v>
      </c>
      <c r="K8" s="254"/>
      <c r="L8" s="255"/>
      <c r="M8" s="251"/>
      <c r="N8" s="251"/>
      <c r="O8" s="251"/>
      <c r="P8" s="251"/>
      <c r="Q8" s="251"/>
      <c r="R8" s="251"/>
      <c r="S8" s="254"/>
    </row>
    <row r="9" spans="1:19" ht="12" x14ac:dyDescent="0.2">
      <c r="B9" s="251" t="s">
        <v>96</v>
      </c>
      <c r="C9" s="250"/>
      <c r="D9" s="253" t="s">
        <v>95</v>
      </c>
      <c r="E9" s="246" t="s">
        <v>94</v>
      </c>
      <c r="F9" s="245" t="s">
        <v>95</v>
      </c>
      <c r="G9" s="246" t="s">
        <v>94</v>
      </c>
      <c r="H9" s="245" t="s">
        <v>95</v>
      </c>
      <c r="I9" s="246" t="s">
        <v>94</v>
      </c>
      <c r="J9" s="245" t="s">
        <v>95</v>
      </c>
      <c r="K9" s="252" t="s">
        <v>94</v>
      </c>
      <c r="L9" s="253"/>
      <c r="M9" s="246"/>
      <c r="N9" s="245"/>
      <c r="O9" s="246"/>
      <c r="P9" s="245"/>
      <c r="Q9" s="246"/>
      <c r="R9" s="245"/>
      <c r="S9" s="252"/>
    </row>
    <row r="10" spans="1:19" ht="22.9" hidden="1" customHeight="1" x14ac:dyDescent="0.2">
      <c r="A10" s="213" t="s">
        <v>93</v>
      </c>
      <c r="B10" s="251" t="s">
        <v>92</v>
      </c>
      <c r="C10" s="250"/>
      <c r="D10" s="249"/>
      <c r="E10" s="248"/>
      <c r="F10" s="248"/>
      <c r="G10" s="248"/>
      <c r="H10" s="236"/>
      <c r="I10" s="236"/>
      <c r="J10" s="236"/>
      <c r="K10" s="235"/>
      <c r="L10" s="247"/>
      <c r="M10" s="246"/>
      <c r="N10" s="245"/>
      <c r="O10" s="246"/>
      <c r="P10" s="245"/>
      <c r="Q10" s="246"/>
      <c r="R10" s="245"/>
      <c r="S10" s="244"/>
    </row>
    <row r="11" spans="1:19" ht="8.1" customHeight="1" x14ac:dyDescent="0.2">
      <c r="B11" s="243"/>
      <c r="C11" s="243"/>
      <c r="D11" s="243"/>
      <c r="E11" s="243"/>
      <c r="F11" s="243"/>
      <c r="G11" s="243"/>
      <c r="H11" s="243"/>
      <c r="I11" s="243"/>
      <c r="J11" s="243"/>
      <c r="K11" s="243"/>
      <c r="L11" s="243"/>
      <c r="M11" s="243"/>
      <c r="N11" s="243"/>
      <c r="O11" s="243"/>
      <c r="P11" s="243"/>
      <c r="Q11" s="243"/>
      <c r="R11" s="243"/>
      <c r="S11" s="243"/>
    </row>
    <row r="12" spans="1:19" ht="12" x14ac:dyDescent="0.2">
      <c r="A12" s="213" t="str">
        <f>'t2'!B6</f>
        <v>EQ</v>
      </c>
      <c r="B12" s="223"/>
      <c r="C12" s="238" t="str">
        <f>'t2'!A6</f>
        <v>FUNZIONARI ED ELEVATA QUALIFICAZIONE</v>
      </c>
      <c r="D12" s="237"/>
      <c r="E12" s="236"/>
      <c r="F12" s="236"/>
      <c r="G12" s="236"/>
      <c r="H12" s="236"/>
      <c r="I12" s="236"/>
      <c r="J12" s="236"/>
      <c r="K12" s="235"/>
      <c r="L12" s="242"/>
      <c r="M12" s="236"/>
      <c r="N12" s="236"/>
      <c r="O12" s="236"/>
      <c r="P12" s="236"/>
      <c r="Q12" s="236"/>
      <c r="R12" s="236"/>
      <c r="S12" s="235"/>
    </row>
    <row r="13" spans="1:19" ht="12" x14ac:dyDescent="0.2">
      <c r="A13" s="213" t="str">
        <f>'t2'!B7</f>
        <v>IR</v>
      </c>
      <c r="B13" s="223"/>
      <c r="C13" s="238" t="str">
        <f>'t2'!A7</f>
        <v>ISTRUTTORI</v>
      </c>
      <c r="D13" s="237"/>
      <c r="E13" s="236"/>
      <c r="F13" s="236"/>
      <c r="G13" s="236"/>
      <c r="H13" s="236"/>
      <c r="I13" s="236"/>
      <c r="J13" s="236"/>
      <c r="K13" s="235"/>
      <c r="L13" s="242"/>
      <c r="M13" s="236"/>
      <c r="N13" s="236"/>
      <c r="O13" s="236"/>
      <c r="P13" s="236"/>
      <c r="Q13" s="236"/>
      <c r="R13" s="236"/>
      <c r="S13" s="235"/>
    </row>
    <row r="14" spans="1:19" ht="12" x14ac:dyDescent="0.2">
      <c r="A14" s="213" t="str">
        <f>'t2'!B8</f>
        <v>OE</v>
      </c>
      <c r="B14" s="223"/>
      <c r="C14" s="238" t="str">
        <f>'t2'!A8</f>
        <v>OPERATORI ESPERTI</v>
      </c>
      <c r="D14" s="237"/>
      <c r="E14" s="236"/>
      <c r="F14" s="236"/>
      <c r="G14" s="236"/>
      <c r="H14" s="236"/>
      <c r="I14" s="236"/>
      <c r="J14" s="236"/>
      <c r="K14" s="235"/>
      <c r="L14" s="242"/>
      <c r="M14" s="236"/>
      <c r="N14" s="236"/>
      <c r="O14" s="236"/>
      <c r="P14" s="236"/>
      <c r="Q14" s="236"/>
      <c r="R14" s="236"/>
      <c r="S14" s="235"/>
    </row>
    <row r="15" spans="1:19" ht="12" x14ac:dyDescent="0.2">
      <c r="A15" s="213" t="str">
        <f>'t2'!B9</f>
        <v>OP</v>
      </c>
      <c r="B15" s="223"/>
      <c r="C15" s="238" t="str">
        <f>'t2'!A9</f>
        <v>OPERATORI</v>
      </c>
      <c r="D15" s="237"/>
      <c r="E15" s="236"/>
      <c r="F15" s="236"/>
      <c r="G15" s="236"/>
      <c r="H15" s="236"/>
      <c r="I15" s="236"/>
      <c r="J15" s="236"/>
      <c r="K15" s="235"/>
      <c r="L15" s="241"/>
      <c r="M15" s="240"/>
      <c r="N15" s="240"/>
      <c r="O15" s="240"/>
      <c r="P15" s="240"/>
      <c r="Q15" s="240"/>
      <c r="R15" s="240"/>
      <c r="S15" s="239"/>
    </row>
    <row r="16" spans="1:19" ht="12.75" thickBot="1" x14ac:dyDescent="0.25">
      <c r="A16" s="213" t="str">
        <f>'t2'!B10</f>
        <v>PC</v>
      </c>
      <c r="B16" s="223"/>
      <c r="C16" s="238" t="str">
        <f>'t2'!A10</f>
        <v>PERSONALE CONTRATTISTA</v>
      </c>
      <c r="D16" s="237"/>
      <c r="E16" s="236"/>
      <c r="F16" s="236"/>
      <c r="G16" s="236"/>
      <c r="H16" s="236"/>
      <c r="I16" s="236"/>
      <c r="J16" s="236"/>
      <c r="K16" s="235"/>
      <c r="L16" s="234"/>
      <c r="M16" s="233"/>
      <c r="N16" s="233"/>
      <c r="O16" s="233"/>
      <c r="P16" s="233"/>
      <c r="Q16" s="233"/>
      <c r="R16" s="233"/>
      <c r="S16" s="232"/>
    </row>
    <row r="17" spans="2:20" ht="12" x14ac:dyDescent="0.2">
      <c r="B17" s="223"/>
      <c r="C17" s="231"/>
      <c r="D17" s="230"/>
      <c r="E17" s="227"/>
      <c r="F17" s="229"/>
      <c r="G17" s="227"/>
      <c r="H17" s="228"/>
      <c r="I17" s="227"/>
      <c r="J17" s="228"/>
      <c r="K17" s="227"/>
      <c r="L17" s="226"/>
      <c r="M17" s="225"/>
      <c r="N17" s="225"/>
      <c r="O17" s="225"/>
      <c r="P17" s="225"/>
      <c r="Q17" s="225"/>
      <c r="R17" s="225"/>
      <c r="S17" s="224"/>
    </row>
    <row r="18" spans="2:20" ht="14.25" thickBot="1" x14ac:dyDescent="0.35">
      <c r="B18" s="223"/>
      <c r="C18" s="222" t="s">
        <v>91</v>
      </c>
      <c r="D18" s="220">
        <f>SUM(D12:D16)</f>
        <v>0</v>
      </c>
      <c r="E18" s="221">
        <f>SUM(E12:E16)</f>
        <v>0</v>
      </c>
      <c r="F18" s="220">
        <f>SUM(F12:F16)</f>
        <v>0</v>
      </c>
      <c r="G18" s="221">
        <f>SUM(G12:G16)</f>
        <v>0</v>
      </c>
      <c r="H18" s="220">
        <f>SUM(H12:H16)</f>
        <v>0</v>
      </c>
      <c r="I18" s="221">
        <f>SUM(I12:I16)</f>
        <v>0</v>
      </c>
      <c r="J18" s="220">
        <f>SUM(J12:J16)</f>
        <v>0</v>
      </c>
      <c r="K18" s="219">
        <f>SUM(K12:K16)</f>
        <v>0</v>
      </c>
      <c r="L18" s="218"/>
      <c r="M18" s="217"/>
      <c r="N18" s="217"/>
      <c r="O18" s="217"/>
      <c r="P18" s="217"/>
      <c r="Q18" s="217"/>
      <c r="R18" s="217"/>
      <c r="S18" s="216"/>
      <c r="T18" s="215">
        <f>SUM(D18:S18)</f>
        <v>0</v>
      </c>
    </row>
    <row r="19" spans="2:20" ht="11.25" thickTop="1" x14ac:dyDescent="0.15"/>
    <row r="26" spans="2:20" ht="16.5" customHeight="1" x14ac:dyDescent="0.15"/>
    <row r="27" spans="2:20" ht="12.75" x14ac:dyDescent="0.2">
      <c r="F27" s="214"/>
      <c r="G27" s="214"/>
    </row>
    <row r="28" spans="2:20" ht="12.75" x14ac:dyDescent="0.2">
      <c r="F28" s="214"/>
      <c r="G28" s="214"/>
    </row>
    <row r="30" spans="2:20" ht="12.75" x14ac:dyDescent="0.2">
      <c r="F30" s="214"/>
      <c r="G30" s="214"/>
    </row>
    <row r="32" spans="2:20" ht="12.75" x14ac:dyDescent="0.2">
      <c r="F32" s="214"/>
      <c r="G32" s="214"/>
    </row>
  </sheetData>
  <sheetProtection algorithmName="SHA-512" hashValue="f0zMxJJxe0xe1bhM/kuaZwybK5SYsgfkbvi5h3buZtCMsV9Nc9snkGhIk1iQ/5MPTAKhf20GuV+AB33Vvs5xcw==" saltValue="RsNlActw5wpBhD43aFG2QQ==" spinCount="100000" sheet="1" formatColumns="0" selectLockedCells="1"/>
  <mergeCells count="17">
    <mergeCell ref="N8:O8"/>
    <mergeCell ref="B11:S11"/>
    <mergeCell ref="B8:C8"/>
    <mergeCell ref="D8:E8"/>
    <mergeCell ref="F8:G8"/>
    <mergeCell ref="H8:I8"/>
    <mergeCell ref="B10:C10"/>
    <mergeCell ref="B1:S1"/>
    <mergeCell ref="B6:C7"/>
    <mergeCell ref="D6:K7"/>
    <mergeCell ref="L6:S7"/>
    <mergeCell ref="B12:B18"/>
    <mergeCell ref="P8:Q8"/>
    <mergeCell ref="R8:S8"/>
    <mergeCell ref="B9:C9"/>
    <mergeCell ref="J8:K8"/>
    <mergeCell ref="L8:M8"/>
  </mergeCells>
  <dataValidations count="1">
    <dataValidation type="whole" allowBlank="1" showInputMessage="1" showErrorMessage="1" errorTitle="ERRORE" error="INSERIRE SOLO NUMERI INTERI COMPRESI TRA 0 E 9999999" sqref="D10:K10 D12:S17">
      <formula1>0</formula1>
      <formula2>9999999</formula2>
    </dataValidation>
  </dataValidations>
  <pageMargins left="0.39" right="0.4" top="1" bottom="1" header="0.5" footer="0.5"/>
  <pageSetup paperSize="9" orientation="landscape" horizontalDpi="0"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3.5" style="268" customWidth="1"/>
    <col min="2" max="2" width="10.6640625" style="269" customWidth="1"/>
    <col min="3" max="14" width="11.5" style="268" customWidth="1"/>
    <col min="15" max="16" width="11.5" customWidth="1"/>
    <col min="17" max="17" width="9.1640625" style="268" hidden="1" customWidth="1"/>
    <col min="18" max="18" width="9.1640625" style="268" customWidth="1"/>
    <col min="19" max="19" width="6.6640625" style="268" customWidth="1"/>
    <col min="20" max="23" width="10.6640625" style="268" customWidth="1"/>
    <col min="24" max="16384" width="10.6640625" style="268"/>
  </cols>
  <sheetData>
    <row r="1" spans="1:18" s="1" customFormat="1" ht="43.5" customHeight="1" x14ac:dyDescent="0.2">
      <c r="A1" s="330" t="str">
        <f>'t1'!A1</f>
        <v>REGIONI ED AUTONOMIE LOCALI - anno 2025</v>
      </c>
      <c r="B1" s="330"/>
      <c r="C1" s="330"/>
      <c r="D1" s="330"/>
      <c r="E1" s="330"/>
      <c r="F1" s="330"/>
      <c r="G1" s="330"/>
      <c r="H1" s="330"/>
      <c r="I1" s="330"/>
      <c r="J1" s="330"/>
      <c r="K1" s="330"/>
      <c r="L1" s="330"/>
      <c r="N1" s="51"/>
      <c r="O1"/>
      <c r="P1"/>
      <c r="Q1"/>
    </row>
    <row r="2" spans="1:18" s="1" customFormat="1" ht="30" customHeight="1" thickBot="1" x14ac:dyDescent="0.25">
      <c r="A2" s="146"/>
      <c r="B2" s="2"/>
      <c r="F2" s="329"/>
      <c r="G2" s="329"/>
      <c r="H2" s="329"/>
      <c r="I2" s="329"/>
      <c r="J2" s="329"/>
      <c r="K2" s="329"/>
      <c r="L2" s="329"/>
      <c r="M2" s="329"/>
      <c r="N2" s="329"/>
      <c r="O2"/>
      <c r="P2"/>
      <c r="Q2"/>
    </row>
    <row r="3" spans="1:18" ht="18.75" customHeight="1" thickBot="1" x14ac:dyDescent="0.25">
      <c r="A3" s="328"/>
      <c r="B3" s="327"/>
      <c r="C3" s="326" t="s">
        <v>111</v>
      </c>
      <c r="D3" s="324"/>
      <c r="E3" s="324"/>
      <c r="F3" s="325"/>
      <c r="G3" s="324"/>
      <c r="H3" s="324"/>
      <c r="I3" s="324"/>
      <c r="J3" s="324"/>
      <c r="K3" s="323" t="s">
        <v>110</v>
      </c>
      <c r="L3" s="322"/>
      <c r="M3" s="322"/>
      <c r="N3" s="322"/>
      <c r="O3" s="322"/>
      <c r="P3" s="321"/>
      <c r="Q3"/>
      <c r="R3"/>
    </row>
    <row r="4" spans="1:18" ht="21.75" customHeight="1" thickTop="1" x14ac:dyDescent="0.2">
      <c r="A4" s="320" t="s">
        <v>109</v>
      </c>
      <c r="B4" s="319" t="s">
        <v>43</v>
      </c>
      <c r="C4" s="313" t="s">
        <v>107</v>
      </c>
      <c r="D4" s="312"/>
      <c r="E4" s="318" t="s">
        <v>106</v>
      </c>
      <c r="F4" s="317"/>
      <c r="G4" s="316" t="s">
        <v>105</v>
      </c>
      <c r="H4" s="316"/>
      <c r="I4" s="315" t="s">
        <v>108</v>
      </c>
      <c r="J4" s="314"/>
      <c r="K4" s="313" t="s">
        <v>107</v>
      </c>
      <c r="L4" s="312"/>
      <c r="M4" s="310" t="s">
        <v>106</v>
      </c>
      <c r="N4" s="311"/>
      <c r="O4" s="310" t="s">
        <v>105</v>
      </c>
      <c r="P4" s="309"/>
      <c r="Q4"/>
      <c r="R4"/>
    </row>
    <row r="5" spans="1:18" ht="12" thickBot="1" x14ac:dyDescent="0.25">
      <c r="A5" s="308" t="s">
        <v>104</v>
      </c>
      <c r="B5" s="307"/>
      <c r="C5" s="306" t="s">
        <v>39</v>
      </c>
      <c r="D5" s="304" t="s">
        <v>38</v>
      </c>
      <c r="E5" s="305" t="s">
        <v>39</v>
      </c>
      <c r="F5" s="304" t="s">
        <v>38</v>
      </c>
      <c r="G5" s="305" t="s">
        <v>39</v>
      </c>
      <c r="H5" s="304" t="s">
        <v>38</v>
      </c>
      <c r="I5" s="305" t="s">
        <v>39</v>
      </c>
      <c r="J5" s="304" t="s">
        <v>38</v>
      </c>
      <c r="K5" s="303" t="s">
        <v>39</v>
      </c>
      <c r="L5" s="301" t="s">
        <v>38</v>
      </c>
      <c r="M5" s="302" t="s">
        <v>39</v>
      </c>
      <c r="N5" s="301" t="s">
        <v>38</v>
      </c>
      <c r="O5" s="302" t="s">
        <v>39</v>
      </c>
      <c r="P5" s="301" t="s">
        <v>38</v>
      </c>
      <c r="Q5"/>
      <c r="R5"/>
    </row>
    <row r="6" spans="1:18" ht="12.75" customHeight="1" thickTop="1" x14ac:dyDescent="0.2">
      <c r="A6" s="88" t="str">
        <f>'t1'!A6</f>
        <v>SEGRETARIO A</v>
      </c>
      <c r="B6" s="295" t="str">
        <f>'t1'!B6</f>
        <v>0D0102</v>
      </c>
      <c r="C6" s="294"/>
      <c r="D6" s="290"/>
      <c r="E6" s="293"/>
      <c r="F6" s="292"/>
      <c r="G6" s="291"/>
      <c r="H6" s="290"/>
      <c r="I6" s="291"/>
      <c r="J6" s="290"/>
      <c r="K6" s="289"/>
      <c r="L6" s="288"/>
      <c r="M6" s="287"/>
      <c r="N6" s="300"/>
      <c r="O6" s="299"/>
      <c r="P6" s="298"/>
      <c r="Q6" s="283">
        <f>'t1'!M6</f>
        <v>0</v>
      </c>
      <c r="R6"/>
    </row>
    <row r="7" spans="1:18" ht="12.75" customHeight="1" x14ac:dyDescent="0.2">
      <c r="A7" s="88" t="str">
        <f>'t1'!A7</f>
        <v>SEGRETARIO B</v>
      </c>
      <c r="B7" s="295" t="str">
        <f>'t1'!B7</f>
        <v>0D0103</v>
      </c>
      <c r="C7" s="294"/>
      <c r="D7" s="290"/>
      <c r="E7" s="293"/>
      <c r="F7" s="292"/>
      <c r="G7" s="291"/>
      <c r="H7" s="290"/>
      <c r="I7" s="291"/>
      <c r="J7" s="290"/>
      <c r="K7" s="289"/>
      <c r="L7" s="288"/>
      <c r="M7" s="287"/>
      <c r="N7" s="286"/>
      <c r="O7" s="297"/>
      <c r="P7" s="296"/>
      <c r="Q7" s="283">
        <f>'t1'!M7</f>
        <v>0</v>
      </c>
      <c r="R7"/>
    </row>
    <row r="8" spans="1:18" ht="12.75" customHeight="1" x14ac:dyDescent="0.2">
      <c r="A8" s="88" t="str">
        <f>'t1'!A8</f>
        <v>SEGRETARIO C</v>
      </c>
      <c r="B8" s="295" t="str">
        <f>'t1'!B8</f>
        <v>0D0485</v>
      </c>
      <c r="C8" s="294"/>
      <c r="D8" s="290"/>
      <c r="E8" s="293"/>
      <c r="F8" s="292"/>
      <c r="G8" s="291"/>
      <c r="H8" s="290"/>
      <c r="I8" s="291"/>
      <c r="J8" s="290"/>
      <c r="K8" s="289"/>
      <c r="L8" s="288"/>
      <c r="M8" s="287"/>
      <c r="N8" s="286"/>
      <c r="O8" s="297"/>
      <c r="P8" s="296"/>
      <c r="Q8" s="283">
        <f>'t1'!M8</f>
        <v>0</v>
      </c>
      <c r="R8"/>
    </row>
    <row r="9" spans="1:18" ht="12.75" customHeight="1" x14ac:dyDescent="0.2">
      <c r="A9" s="88" t="str">
        <f>'t1'!A9</f>
        <v>DIRETTORE  GENERALE</v>
      </c>
      <c r="B9" s="295" t="str">
        <f>'t1'!B9</f>
        <v>0D0097</v>
      </c>
      <c r="C9" s="294"/>
      <c r="D9" s="290"/>
      <c r="E9" s="293"/>
      <c r="F9" s="292"/>
      <c r="G9" s="291"/>
      <c r="H9" s="290"/>
      <c r="I9" s="291"/>
      <c r="J9" s="290"/>
      <c r="K9" s="289"/>
      <c r="L9" s="288"/>
      <c r="M9" s="287"/>
      <c r="N9" s="286"/>
      <c r="O9" s="297"/>
      <c r="P9" s="296"/>
      <c r="Q9" s="283">
        <f>'t1'!M9</f>
        <v>0</v>
      </c>
      <c r="R9"/>
    </row>
    <row r="10" spans="1:18" ht="12.75" customHeight="1" x14ac:dyDescent="0.2">
      <c r="A10" s="88" t="str">
        <f>'t1'!A10</f>
        <v>ALTE SPECIALIZZ. FUORI D.O.</v>
      </c>
      <c r="B10" s="295" t="str">
        <f>'t1'!B10</f>
        <v>0D0095</v>
      </c>
      <c r="C10" s="294"/>
      <c r="D10" s="290"/>
      <c r="E10" s="293"/>
      <c r="F10" s="292"/>
      <c r="G10" s="291"/>
      <c r="H10" s="290"/>
      <c r="I10" s="291"/>
      <c r="J10" s="290"/>
      <c r="K10" s="289"/>
      <c r="L10" s="288"/>
      <c r="M10" s="287"/>
      <c r="N10" s="286"/>
      <c r="O10" s="297"/>
      <c r="P10" s="296"/>
      <c r="Q10" s="283">
        <f>'t1'!M10</f>
        <v>0</v>
      </c>
      <c r="R10"/>
    </row>
    <row r="11" spans="1:18" ht="12.75" customHeight="1" x14ac:dyDescent="0.2">
      <c r="A11" s="88" t="str">
        <f>'t1'!A11</f>
        <v>DIRIGENTE A TEMPO DETERMINATO FUORI D.O.</v>
      </c>
      <c r="B11" s="295" t="str">
        <f>'t1'!B11</f>
        <v>0D0098</v>
      </c>
      <c r="C11" s="294"/>
      <c r="D11" s="290"/>
      <c r="E11" s="293"/>
      <c r="F11" s="292"/>
      <c r="G11" s="291"/>
      <c r="H11" s="290"/>
      <c r="I11" s="291"/>
      <c r="J11" s="290"/>
      <c r="K11" s="289"/>
      <c r="L11" s="288"/>
      <c r="M11" s="287"/>
      <c r="N11" s="286"/>
      <c r="O11" s="297"/>
      <c r="P11" s="296"/>
      <c r="Q11" s="283">
        <f>'t1'!M11</f>
        <v>0</v>
      </c>
      <c r="R11"/>
    </row>
    <row r="12" spans="1:18" ht="12.75" customHeight="1" x14ac:dyDescent="0.2">
      <c r="A12" s="88" t="str">
        <f>'t1'!A12</f>
        <v>SEGRETARIO GENERALE CCIAA</v>
      </c>
      <c r="B12" s="295" t="str">
        <f>'t1'!B12</f>
        <v>0D0104</v>
      </c>
      <c r="C12" s="294"/>
      <c r="D12" s="290"/>
      <c r="E12" s="293"/>
      <c r="F12" s="292"/>
      <c r="G12" s="291"/>
      <c r="H12" s="290"/>
      <c r="I12" s="291"/>
      <c r="J12" s="290"/>
      <c r="K12" s="289"/>
      <c r="L12" s="288"/>
      <c r="M12" s="287"/>
      <c r="N12" s="286"/>
      <c r="O12" s="297"/>
      <c r="P12" s="296"/>
      <c r="Q12" s="283">
        <f>'t1'!M12</f>
        <v>0</v>
      </c>
      <c r="R12"/>
    </row>
    <row r="13" spans="1:18" ht="12.75" customHeight="1" x14ac:dyDescent="0.2">
      <c r="A13" s="88" t="str">
        <f>'t1'!A13</f>
        <v>DIRIGENTE A TEMPO INDETERMINATO</v>
      </c>
      <c r="B13" s="295" t="str">
        <f>'t1'!B13</f>
        <v>0D0164</v>
      </c>
      <c r="C13" s="294"/>
      <c r="D13" s="290"/>
      <c r="E13" s="293"/>
      <c r="F13" s="292"/>
      <c r="G13" s="291"/>
      <c r="H13" s="290"/>
      <c r="I13" s="291"/>
      <c r="J13" s="290"/>
      <c r="K13" s="289"/>
      <c r="L13" s="288"/>
      <c r="M13" s="287"/>
      <c r="N13" s="286"/>
      <c r="O13" s="297"/>
      <c r="P13" s="296"/>
      <c r="Q13" s="283">
        <f>'t1'!M13</f>
        <v>0</v>
      </c>
      <c r="R13"/>
    </row>
    <row r="14" spans="1:18" ht="12.75" customHeight="1" x14ac:dyDescent="0.2">
      <c r="A14" s="88" t="str">
        <f>'t1'!A14</f>
        <v>DIRIGENTE A TEMPO DETERMINATO IN D.O.</v>
      </c>
      <c r="B14" s="295" t="str">
        <f>'t1'!B14</f>
        <v>0D0165</v>
      </c>
      <c r="C14" s="294"/>
      <c r="D14" s="290"/>
      <c r="E14" s="293"/>
      <c r="F14" s="292"/>
      <c r="G14" s="291"/>
      <c r="H14" s="290"/>
      <c r="I14" s="291"/>
      <c r="J14" s="290"/>
      <c r="K14" s="289"/>
      <c r="L14" s="288"/>
      <c r="M14" s="287"/>
      <c r="N14" s="286"/>
      <c r="O14" s="297"/>
      <c r="P14" s="296"/>
      <c r="Q14" s="283">
        <f>'t1'!M14</f>
        <v>0</v>
      </c>
      <c r="R14"/>
    </row>
    <row r="15" spans="1:18" ht="12.75" customHeight="1" x14ac:dyDescent="0.2">
      <c r="A15" s="88" t="str">
        <f>'t1'!A15</f>
        <v xml:space="preserve">ALTE SPECIALIZZ. IN D.O. </v>
      </c>
      <c r="B15" s="295" t="str">
        <f>'t1'!B15</f>
        <v>0D0I95</v>
      </c>
      <c r="C15" s="294"/>
      <c r="D15" s="290"/>
      <c r="E15" s="293"/>
      <c r="F15" s="292"/>
      <c r="G15" s="291"/>
      <c r="H15" s="290"/>
      <c r="I15" s="291"/>
      <c r="J15" s="290"/>
      <c r="K15" s="289"/>
      <c r="L15" s="288"/>
      <c r="M15" s="287"/>
      <c r="N15" s="286"/>
      <c r="O15" s="297"/>
      <c r="P15" s="296"/>
      <c r="Q15" s="283">
        <f>'t1'!M15</f>
        <v>0</v>
      </c>
      <c r="R15"/>
    </row>
    <row r="16" spans="1:18" ht="12.75" customHeight="1" x14ac:dyDescent="0.2">
      <c r="A16" s="88" t="str">
        <f>'t1'!A16</f>
        <v>RESPONSABILE DEI SERVIZI O DEGLI UFFICI IN D.O</v>
      </c>
      <c r="B16" s="295" t="str">
        <f>'t1'!B16</f>
        <v>0D0I96</v>
      </c>
      <c r="C16" s="294"/>
      <c r="D16" s="290"/>
      <c r="E16" s="293"/>
      <c r="F16" s="292"/>
      <c r="G16" s="291"/>
      <c r="H16" s="290"/>
      <c r="I16" s="291"/>
      <c r="J16" s="290"/>
      <c r="K16" s="289"/>
      <c r="L16" s="288"/>
      <c r="M16" s="287"/>
      <c r="N16" s="286"/>
      <c r="O16" s="297"/>
      <c r="P16" s="296"/>
      <c r="Q16" s="283">
        <f>'t1'!M16</f>
        <v>0</v>
      </c>
      <c r="R16"/>
    </row>
    <row r="17" spans="1:22" ht="12.75" customHeight="1" x14ac:dyDescent="0.2">
      <c r="A17" s="88" t="str">
        <f>'t1'!A17</f>
        <v>FUNZIONARI ED ELEVATA QUALIFICAZIONE</v>
      </c>
      <c r="B17" s="295" t="str">
        <f>'t1'!B17</f>
        <v>0FZEQF</v>
      </c>
      <c r="C17" s="294"/>
      <c r="D17" s="290"/>
      <c r="E17" s="293"/>
      <c r="F17" s="292"/>
      <c r="G17" s="291"/>
      <c r="H17" s="290"/>
      <c r="I17" s="291"/>
      <c r="J17" s="290"/>
      <c r="K17" s="289"/>
      <c r="L17" s="288"/>
      <c r="M17" s="287"/>
      <c r="N17" s="286"/>
      <c r="O17" s="297"/>
      <c r="P17" s="296"/>
      <c r="Q17" s="283">
        <f>'t1'!M17</f>
        <v>0</v>
      </c>
      <c r="R17"/>
    </row>
    <row r="18" spans="1:22" ht="12.75" customHeight="1" x14ac:dyDescent="0.2">
      <c r="A18" s="88" t="str">
        <f>'t1'!A18</f>
        <v>ISTRUTTORI</v>
      </c>
      <c r="B18" s="295" t="str">
        <f>'t1'!B18</f>
        <v>0IR000</v>
      </c>
      <c r="C18" s="294"/>
      <c r="D18" s="290"/>
      <c r="E18" s="293"/>
      <c r="F18" s="292"/>
      <c r="G18" s="291"/>
      <c r="H18" s="290"/>
      <c r="I18" s="291"/>
      <c r="J18" s="290"/>
      <c r="K18" s="289"/>
      <c r="L18" s="288"/>
      <c r="M18" s="287"/>
      <c r="N18" s="286"/>
      <c r="O18" s="297"/>
      <c r="P18" s="296"/>
      <c r="Q18" s="283">
        <f>'t1'!M18</f>
        <v>0</v>
      </c>
      <c r="R18"/>
    </row>
    <row r="19" spans="1:22" ht="12.75" customHeight="1" x14ac:dyDescent="0.2">
      <c r="A19" s="88" t="str">
        <f>'t1'!A19</f>
        <v>OPERATORI ESPERTI</v>
      </c>
      <c r="B19" s="295" t="str">
        <f>'t1'!B19</f>
        <v>0OEESP</v>
      </c>
      <c r="C19" s="294"/>
      <c r="D19" s="290"/>
      <c r="E19" s="293"/>
      <c r="F19" s="292"/>
      <c r="G19" s="291"/>
      <c r="H19" s="290"/>
      <c r="I19" s="291"/>
      <c r="J19" s="290"/>
      <c r="K19" s="289"/>
      <c r="L19" s="288"/>
      <c r="M19" s="287"/>
      <c r="N19" s="286"/>
      <c r="O19" s="297"/>
      <c r="P19" s="296"/>
      <c r="Q19" s="283">
        <f>'t1'!M19</f>
        <v>0</v>
      </c>
      <c r="R19"/>
    </row>
    <row r="20" spans="1:22" ht="12.75" customHeight="1" x14ac:dyDescent="0.2">
      <c r="A20" s="88" t="str">
        <f>'t1'!A20</f>
        <v>OPERATORI</v>
      </c>
      <c r="B20" s="295" t="str">
        <f>'t1'!B20</f>
        <v>0OP000</v>
      </c>
      <c r="C20" s="294"/>
      <c r="D20" s="290"/>
      <c r="E20" s="293"/>
      <c r="F20" s="292"/>
      <c r="G20" s="291"/>
      <c r="H20" s="290"/>
      <c r="I20" s="291"/>
      <c r="J20" s="290"/>
      <c r="K20" s="289"/>
      <c r="L20" s="288"/>
      <c r="M20" s="287"/>
      <c r="N20" s="286"/>
      <c r="O20" s="297"/>
      <c r="P20" s="296"/>
      <c r="Q20" s="283">
        <f>'t1'!M20</f>
        <v>0</v>
      </c>
      <c r="R20"/>
    </row>
    <row r="21" spans="1:22" ht="12.75" customHeight="1" x14ac:dyDescent="0.2">
      <c r="A21" s="88" t="str">
        <f>'t1'!A21</f>
        <v>CONTRATTISTI</v>
      </c>
      <c r="B21" s="295" t="str">
        <f>'t1'!B21</f>
        <v>000061</v>
      </c>
      <c r="C21" s="294"/>
      <c r="D21" s="290"/>
      <c r="E21" s="293"/>
      <c r="F21" s="292"/>
      <c r="G21" s="291"/>
      <c r="H21" s="290"/>
      <c r="I21" s="291"/>
      <c r="J21" s="290"/>
      <c r="K21" s="289"/>
      <c r="L21" s="288"/>
      <c r="M21" s="287"/>
      <c r="N21" s="286"/>
      <c r="O21" s="285"/>
      <c r="P21" s="284"/>
      <c r="Q21" s="283">
        <f>'t1'!M21</f>
        <v>0</v>
      </c>
      <c r="R21"/>
    </row>
    <row r="22" spans="1:22" ht="12.75" customHeight="1" thickBot="1" x14ac:dyDescent="0.25">
      <c r="A22" s="88" t="str">
        <f>'t1'!A22</f>
        <v>COLLABORATORE A T.D. ART. 90 TUEL</v>
      </c>
      <c r="B22" s="295" t="str">
        <f>'t1'!B22</f>
        <v>000096</v>
      </c>
      <c r="C22" s="294"/>
      <c r="D22" s="290"/>
      <c r="E22" s="293"/>
      <c r="F22" s="292"/>
      <c r="G22" s="291"/>
      <c r="H22" s="290"/>
      <c r="I22" s="291"/>
      <c r="J22" s="290"/>
      <c r="K22" s="289"/>
      <c r="L22" s="288"/>
      <c r="M22" s="287"/>
      <c r="N22" s="286"/>
      <c r="O22" s="285"/>
      <c r="P22" s="284"/>
      <c r="Q22" s="283">
        <f>'t1'!M22</f>
        <v>0</v>
      </c>
      <c r="R22"/>
    </row>
    <row r="23" spans="1:22" ht="15.75" customHeight="1" thickTop="1" thickBot="1" x14ac:dyDescent="0.25">
      <c r="A23" s="282" t="s">
        <v>3</v>
      </c>
      <c r="B23" s="281"/>
      <c r="C23" s="278">
        <f>SUM(C6:C22)</f>
        <v>0</v>
      </c>
      <c r="D23" s="276">
        <f>SUM(D6:D22)</f>
        <v>0</v>
      </c>
      <c r="E23" s="277">
        <f>SUM(E6:E22)</f>
        <v>0</v>
      </c>
      <c r="F23" s="280">
        <f>SUM(F6:F22)</f>
        <v>0</v>
      </c>
      <c r="G23" s="277">
        <f>SUM(G6:G22)</f>
        <v>0</v>
      </c>
      <c r="H23" s="279">
        <f>SUM(H6:H22)</f>
        <v>0</v>
      </c>
      <c r="I23" s="277">
        <f>SUM(I6:I22)</f>
        <v>0</v>
      </c>
      <c r="J23" s="279">
        <f>SUM(J6:J22)</f>
        <v>0</v>
      </c>
      <c r="K23" s="278">
        <f>SUM(K6:K22)</f>
        <v>0</v>
      </c>
      <c r="L23" s="276">
        <f>SUM(L6:L22)</f>
        <v>0</v>
      </c>
      <c r="M23" s="277">
        <f>SUM(M6:M22)</f>
        <v>0</v>
      </c>
      <c r="N23" s="276">
        <f>SUM(N6:N22)</f>
        <v>0</v>
      </c>
      <c r="O23" s="275">
        <f>SUM(O6:O22)</f>
        <v>0</v>
      </c>
      <c r="P23" s="274">
        <f>SUM(P6:P22)</f>
        <v>0</v>
      </c>
      <c r="Q23"/>
      <c r="R23"/>
    </row>
    <row r="24" spans="1:22" x14ac:dyDescent="0.2">
      <c r="A24" s="1"/>
      <c r="B24" s="273"/>
      <c r="C24" s="1"/>
      <c r="D24" s="1"/>
      <c r="E24" s="1"/>
      <c r="F24" s="1"/>
      <c r="G24" s="1"/>
      <c r="H24" s="1"/>
      <c r="I24" s="1"/>
      <c r="J24" s="1"/>
      <c r="K24" s="1"/>
      <c r="L24" s="1"/>
      <c r="M24" s="1"/>
      <c r="N24" s="1"/>
    </row>
    <row r="25" spans="1:22" x14ac:dyDescent="0.2">
      <c r="A25" s="1"/>
      <c r="B25" s="273"/>
      <c r="C25" s="1"/>
      <c r="D25" s="272"/>
      <c r="E25" s="1"/>
      <c r="F25" s="1"/>
      <c r="G25" s="1"/>
      <c r="H25" s="1"/>
      <c r="I25" s="1"/>
      <c r="J25" s="1"/>
      <c r="K25" s="1"/>
      <c r="L25" s="1"/>
      <c r="M25" s="1"/>
      <c r="N25" s="1"/>
      <c r="Q25" s="1"/>
      <c r="R25" s="1"/>
      <c r="S25" s="1"/>
      <c r="T25" s="1"/>
      <c r="U25" s="1"/>
      <c r="V25" s="1"/>
    </row>
    <row r="26" spans="1:22" s="1" customFormat="1" x14ac:dyDescent="0.2">
      <c r="B26" s="2"/>
    </row>
    <row r="27" spans="1:22" x14ac:dyDescent="0.2">
      <c r="A27" s="1" t="s">
        <v>103</v>
      </c>
      <c r="B27" s="271"/>
    </row>
    <row r="28" spans="1:22" x14ac:dyDescent="0.2">
      <c r="A28" s="270" t="s">
        <v>102</v>
      </c>
    </row>
  </sheetData>
  <sheetProtection algorithmName="SHA-512" hashValue="UTi7QBjjV7PkeKEudCWBET2kcD+rPPr15aLL34Io4wIm3Lkhf89Rt+dk9PEsrq2ibBjocX6JYpldM8dfWvAgRg==" saltValue="/I1hAaRWJ20Rk0F5aP8qVA==" spinCount="100000" sheet="1" formatColumns="0" selectLockedCells="1"/>
  <mergeCells count="10">
    <mergeCell ref="C4:D4"/>
    <mergeCell ref="K4:L4"/>
    <mergeCell ref="M4:N4"/>
    <mergeCell ref="O4:P4"/>
    <mergeCell ref="A1:L1"/>
    <mergeCell ref="F2:N2"/>
    <mergeCell ref="E4:F4"/>
    <mergeCell ref="G4:H4"/>
    <mergeCell ref="K3:P3"/>
    <mergeCell ref="I4:J4"/>
  </mergeCells>
  <conditionalFormatting sqref="A6:J22">
    <cfRule type="expression" dxfId="10" priority="1" stopIfTrue="1">
      <formula>$Q6&gt;0</formula>
    </cfRule>
  </conditionalFormatting>
  <printOptions horizontalCentered="1" verticalCentered="1"/>
  <pageMargins left="0" right="0" top="0.19685039370078741" bottom="0.17" header="0.18" footer="0.21"/>
  <pageSetup paperSize="9" scale="75"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showGridLines="0" zoomScale="80" zoomScaleNormal="80" workbookViewId="0">
      <pane xSplit="2" ySplit="14" topLeftCell="C15" activePane="bottomRight" state="frozen"/>
      <selection activeCell="AA6" sqref="AA6"/>
      <selection pane="topRight" activeCell="AA6" sqref="AA6"/>
      <selection pane="bottomLeft" activeCell="AA6" sqref="AA6"/>
      <selection pane="bottomRight" activeCell="AA6" sqref="AA6"/>
    </sheetView>
  </sheetViews>
  <sheetFormatPr defaultColWidth="9.33203125" defaultRowHeight="11.25" x14ac:dyDescent="0.2"/>
  <cols>
    <col min="1" max="1" width="47.6640625" style="1" customWidth="1"/>
    <col min="2" max="2" width="9.1640625" style="2" customWidth="1"/>
    <col min="3" max="5" width="4.6640625" style="2" customWidth="1"/>
    <col min="6" max="19" width="4.6640625" style="1" customWidth="1"/>
    <col min="20" max="20" width="12" style="1" customWidth="1"/>
    <col min="21" max="43" width="3.6640625" style="1" customWidth="1"/>
    <col min="44" max="16384" width="9.33203125" style="1"/>
  </cols>
  <sheetData>
    <row r="1" spans="1:26" ht="25.15" customHeight="1" x14ac:dyDescent="0.2">
      <c r="A1" s="330" t="str">
        <f>'t1'!A1</f>
        <v>REGIONI ED AUTONOMIE LOCALI - anno 2025</v>
      </c>
      <c r="B1" s="330"/>
      <c r="C1" s="330"/>
      <c r="D1" s="330"/>
      <c r="E1" s="330"/>
      <c r="F1" s="330"/>
      <c r="G1" s="330"/>
      <c r="H1" s="330"/>
      <c r="I1" s="330"/>
      <c r="J1" s="330"/>
      <c r="K1" s="330"/>
      <c r="L1" s="330"/>
      <c r="M1" s="330"/>
      <c r="N1" s="330"/>
      <c r="O1" s="330"/>
      <c r="P1" s="330"/>
      <c r="Q1" s="330"/>
      <c r="R1" s="330"/>
      <c r="S1" s="330"/>
      <c r="T1" s="51"/>
    </row>
    <row r="2" spans="1:26" ht="38.25" customHeight="1" x14ac:dyDescent="0.2">
      <c r="A2" s="365"/>
      <c r="R2" s="382"/>
      <c r="S2" s="382"/>
      <c r="T2" s="382"/>
      <c r="Z2" s="381"/>
    </row>
    <row r="3" spans="1:26" ht="12" customHeight="1" thickBot="1" x14ac:dyDescent="0.25">
      <c r="A3" s="365"/>
      <c r="R3" s="364"/>
      <c r="S3" s="364"/>
      <c r="T3" s="364"/>
    </row>
    <row r="4" spans="1:26" ht="18" customHeight="1" thickBot="1" x14ac:dyDescent="0.25">
      <c r="A4" s="380" t="s">
        <v>117</v>
      </c>
      <c r="B4" s="379"/>
      <c r="C4" s="379"/>
      <c r="D4" s="379"/>
      <c r="E4" s="379"/>
      <c r="F4" s="378"/>
      <c r="G4" s="378"/>
      <c r="H4" s="378"/>
      <c r="I4" s="378"/>
      <c r="J4" s="378"/>
      <c r="K4" s="378"/>
      <c r="L4" s="378"/>
      <c r="M4" s="378"/>
      <c r="N4" s="378"/>
      <c r="O4" s="378"/>
      <c r="P4" s="378"/>
      <c r="Q4" s="378"/>
      <c r="R4" s="377"/>
      <c r="S4" s="377"/>
      <c r="T4" s="376"/>
    </row>
    <row r="5" spans="1:26" ht="12" x14ac:dyDescent="0.2">
      <c r="A5" s="375"/>
      <c r="B5" s="1"/>
      <c r="C5" s="1"/>
      <c r="D5" s="1"/>
      <c r="E5" s="1"/>
      <c r="R5" s="364"/>
      <c r="S5" s="364"/>
      <c r="T5" s="371"/>
    </row>
    <row r="6" spans="1:26" ht="12" x14ac:dyDescent="0.2">
      <c r="A6" s="373" t="str">
        <f>'t2'!A6</f>
        <v>FUNZIONARI ED ELEVATA QUALIFICAZIONE</v>
      </c>
      <c r="B6" s="374" t="str">
        <f>'t2'!B6</f>
        <v>EQ</v>
      </c>
      <c r="C6" s="373" t="str">
        <f>"     n."</f>
        <v xml:space="preserve">     n.</v>
      </c>
      <c r="D6" s="372"/>
      <c r="E6" s="372"/>
      <c r="R6" s="364"/>
      <c r="S6" s="364"/>
      <c r="T6" s="371"/>
    </row>
    <row r="7" spans="1:26" ht="12" x14ac:dyDescent="0.2">
      <c r="A7" s="373" t="str">
        <f>'t2'!A7</f>
        <v>ISTRUTTORI</v>
      </c>
      <c r="B7" s="374" t="str">
        <f>'t2'!B7</f>
        <v>IR</v>
      </c>
      <c r="C7" s="373" t="str">
        <f>"     n."</f>
        <v xml:space="preserve">     n.</v>
      </c>
      <c r="D7" s="372"/>
      <c r="E7" s="372"/>
      <c r="R7" s="364"/>
      <c r="S7" s="364"/>
      <c r="T7" s="371"/>
    </row>
    <row r="8" spans="1:26" ht="12" x14ac:dyDescent="0.2">
      <c r="A8" s="373" t="str">
        <f>'t2'!A8</f>
        <v>OPERATORI ESPERTI</v>
      </c>
      <c r="B8" s="374" t="str">
        <f>'t2'!B8</f>
        <v>OE</v>
      </c>
      <c r="C8" s="373" t="str">
        <f>"     n."</f>
        <v xml:space="preserve">     n.</v>
      </c>
      <c r="D8" s="372"/>
      <c r="E8" s="372"/>
      <c r="R8" s="364"/>
      <c r="S8" s="364"/>
      <c r="T8" s="371"/>
    </row>
    <row r="9" spans="1:26" ht="12" x14ac:dyDescent="0.2">
      <c r="A9" s="373" t="str">
        <f>'t2'!A9</f>
        <v>OPERATORI</v>
      </c>
      <c r="B9" s="374" t="str">
        <f>'t2'!B9</f>
        <v>OP</v>
      </c>
      <c r="C9" s="373" t="str">
        <f>"     n."</f>
        <v xml:space="preserve">     n.</v>
      </c>
      <c r="D9" s="372"/>
      <c r="E9" s="372"/>
      <c r="R9" s="364"/>
      <c r="S9" s="364"/>
      <c r="T9" s="371"/>
    </row>
    <row r="10" spans="1:26" ht="12.75" thickBot="1" x14ac:dyDescent="0.25">
      <c r="A10" s="370"/>
      <c r="B10" s="369"/>
      <c r="C10" s="369"/>
      <c r="D10" s="369"/>
      <c r="E10" s="369"/>
      <c r="F10" s="368"/>
      <c r="G10" s="368"/>
      <c r="H10" s="368"/>
      <c r="I10" s="368"/>
      <c r="J10" s="368"/>
      <c r="K10" s="368"/>
      <c r="L10" s="368"/>
      <c r="M10" s="368"/>
      <c r="N10" s="368"/>
      <c r="O10" s="368"/>
      <c r="P10" s="368"/>
      <c r="Q10" s="368"/>
      <c r="R10" s="367"/>
      <c r="S10" s="367"/>
      <c r="T10" s="366"/>
    </row>
    <row r="11" spans="1:26" ht="12" customHeight="1" thickBot="1" x14ac:dyDescent="0.25">
      <c r="A11" s="365"/>
      <c r="R11" s="364"/>
      <c r="S11" s="364"/>
      <c r="T11" s="364"/>
    </row>
    <row r="12" spans="1:26" ht="13.5" thickBot="1" x14ac:dyDescent="0.25">
      <c r="A12" s="363"/>
      <c r="B12" s="183"/>
      <c r="C12" s="362" t="s">
        <v>45</v>
      </c>
      <c r="D12" s="362"/>
      <c r="E12" s="362"/>
      <c r="F12" s="362"/>
      <c r="G12" s="362"/>
      <c r="H12" s="362"/>
      <c r="I12" s="362"/>
      <c r="J12" s="362"/>
      <c r="K12" s="362"/>
      <c r="L12" s="362"/>
      <c r="M12" s="362"/>
      <c r="N12" s="362"/>
      <c r="O12" s="362"/>
      <c r="P12" s="362"/>
      <c r="Q12" s="362"/>
      <c r="R12" s="362"/>
      <c r="S12" s="362"/>
      <c r="T12" s="361"/>
    </row>
    <row r="13" spans="1:26" s="148" customFormat="1" ht="16.5" customHeight="1" thickTop="1" x14ac:dyDescent="0.2">
      <c r="A13" s="360"/>
      <c r="B13" s="359"/>
      <c r="C13" s="358" t="s">
        <v>116</v>
      </c>
      <c r="D13" s="357"/>
      <c r="E13" s="357"/>
      <c r="F13" s="357"/>
      <c r="G13" s="357"/>
      <c r="H13" s="357"/>
      <c r="I13" s="357"/>
      <c r="J13" s="357"/>
      <c r="K13" s="357"/>
      <c r="L13" s="357"/>
      <c r="M13" s="357"/>
      <c r="N13" s="357"/>
      <c r="O13" s="357"/>
      <c r="P13" s="357"/>
      <c r="Q13" s="357"/>
      <c r="R13" s="357"/>
      <c r="S13" s="357"/>
      <c r="T13" s="356"/>
    </row>
    <row r="14" spans="1:26" ht="58.9" customHeight="1" thickBot="1" x14ac:dyDescent="0.25">
      <c r="A14" s="355" t="s">
        <v>115</v>
      </c>
      <c r="B14" s="354" t="s">
        <v>114</v>
      </c>
      <c r="C14" s="353" t="str">
        <f>B15</f>
        <v>0D0102</v>
      </c>
      <c r="D14" s="351" t="str">
        <f>B16</f>
        <v>0D0103</v>
      </c>
      <c r="E14" s="351" t="str">
        <f>B17</f>
        <v>0D0485</v>
      </c>
      <c r="F14" s="351" t="str">
        <f>B18</f>
        <v>0D0097</v>
      </c>
      <c r="G14" s="351" t="str">
        <f>B19</f>
        <v>0D0095</v>
      </c>
      <c r="H14" s="351" t="str">
        <f>B20</f>
        <v>0D0098</v>
      </c>
      <c r="I14" s="351" t="str">
        <f>B21</f>
        <v>0D0104</v>
      </c>
      <c r="J14" s="351" t="str">
        <f>B22</f>
        <v>0D0164</v>
      </c>
      <c r="K14" s="351" t="str">
        <f>B23</f>
        <v>0D0165</v>
      </c>
      <c r="L14" s="352" t="str">
        <f>B24</f>
        <v>0D0I95</v>
      </c>
      <c r="M14" s="352" t="str">
        <f>B25</f>
        <v>0D0I96</v>
      </c>
      <c r="N14" s="352" t="str">
        <f>B26</f>
        <v>0FZEQF</v>
      </c>
      <c r="O14" s="351" t="str">
        <f>B27</f>
        <v>0IR000</v>
      </c>
      <c r="P14" s="351" t="str">
        <f>B28</f>
        <v>0OEESP</v>
      </c>
      <c r="Q14" s="351" t="str">
        <f>B29</f>
        <v>0OP000</v>
      </c>
      <c r="R14" s="351" t="str">
        <f>B30</f>
        <v>000061</v>
      </c>
      <c r="S14" s="351" t="str">
        <f>B31</f>
        <v>000096</v>
      </c>
      <c r="T14" s="350" t="s">
        <v>113</v>
      </c>
    </row>
    <row r="15" spans="1:26" ht="12" customHeight="1" thickTop="1" x14ac:dyDescent="0.2">
      <c r="A15" s="88" t="str">
        <f>'t1'!A6</f>
        <v>SEGRETARIO A</v>
      </c>
      <c r="B15" s="342" t="str">
        <f>'t1'!B6</f>
        <v>0D0102</v>
      </c>
      <c r="C15" s="349"/>
      <c r="D15" s="348"/>
      <c r="E15" s="348"/>
      <c r="F15" s="348"/>
      <c r="G15" s="348"/>
      <c r="H15" s="347"/>
      <c r="I15" s="347"/>
      <c r="J15" s="347"/>
      <c r="K15" s="347"/>
      <c r="L15" s="347"/>
      <c r="M15" s="347"/>
      <c r="N15" s="347"/>
      <c r="O15" s="347"/>
      <c r="P15" s="347"/>
      <c r="Q15" s="347"/>
      <c r="R15" s="347"/>
      <c r="S15" s="347"/>
      <c r="T15" s="338">
        <f>SUM(C15:S15)</f>
        <v>0</v>
      </c>
    </row>
    <row r="16" spans="1:26" ht="12" customHeight="1" x14ac:dyDescent="0.2">
      <c r="A16" s="88" t="str">
        <f>'t1'!A7</f>
        <v>SEGRETARIO B</v>
      </c>
      <c r="B16" s="342" t="str">
        <f>'t1'!B7</f>
        <v>0D0103</v>
      </c>
      <c r="C16" s="348"/>
      <c r="D16" s="344"/>
      <c r="E16" s="345"/>
      <c r="F16" s="345"/>
      <c r="G16" s="345"/>
      <c r="H16" s="345"/>
      <c r="I16" s="345"/>
      <c r="J16" s="345"/>
      <c r="K16" s="345"/>
      <c r="L16" s="345"/>
      <c r="M16" s="345"/>
      <c r="N16" s="345"/>
      <c r="O16" s="345"/>
      <c r="P16" s="345"/>
      <c r="Q16" s="345"/>
      <c r="R16" s="345"/>
      <c r="S16" s="347"/>
      <c r="T16" s="338">
        <f>SUM(C16:S16)</f>
        <v>0</v>
      </c>
    </row>
    <row r="17" spans="1:20" ht="12" customHeight="1" x14ac:dyDescent="0.2">
      <c r="A17" s="88" t="str">
        <f>'t1'!A8</f>
        <v>SEGRETARIO C</v>
      </c>
      <c r="B17" s="342" t="str">
        <f>'t1'!B8</f>
        <v>0D0485</v>
      </c>
      <c r="C17" s="348"/>
      <c r="D17" s="345"/>
      <c r="E17" s="344"/>
      <c r="F17" s="345"/>
      <c r="G17" s="345"/>
      <c r="H17" s="345"/>
      <c r="I17" s="345"/>
      <c r="J17" s="345"/>
      <c r="K17" s="345"/>
      <c r="L17" s="345"/>
      <c r="M17" s="345"/>
      <c r="N17" s="345"/>
      <c r="O17" s="345"/>
      <c r="P17" s="345"/>
      <c r="Q17" s="345"/>
      <c r="R17" s="345"/>
      <c r="S17" s="347"/>
      <c r="T17" s="338">
        <f>SUM(C17:S17)</f>
        <v>0</v>
      </c>
    </row>
    <row r="18" spans="1:20" ht="12" customHeight="1" x14ac:dyDescent="0.2">
      <c r="A18" s="88" t="str">
        <f>'t1'!A9</f>
        <v>DIRETTORE  GENERALE</v>
      </c>
      <c r="B18" s="342" t="str">
        <f>'t1'!B9</f>
        <v>0D0097</v>
      </c>
      <c r="C18" s="348"/>
      <c r="D18" s="345"/>
      <c r="E18" s="345"/>
      <c r="F18" s="344"/>
      <c r="G18" s="345"/>
      <c r="H18" s="345"/>
      <c r="I18" s="345"/>
      <c r="J18" s="345"/>
      <c r="K18" s="345"/>
      <c r="L18" s="345"/>
      <c r="M18" s="345"/>
      <c r="N18" s="345"/>
      <c r="O18" s="345"/>
      <c r="P18" s="345"/>
      <c r="Q18" s="345"/>
      <c r="R18" s="345"/>
      <c r="S18" s="347"/>
      <c r="T18" s="338">
        <f>SUM(C18:S18)</f>
        <v>0</v>
      </c>
    </row>
    <row r="19" spans="1:20" ht="12" customHeight="1" x14ac:dyDescent="0.2">
      <c r="A19" s="88" t="str">
        <f>'t1'!A10</f>
        <v>ALTE SPECIALIZZ. FUORI D.O.</v>
      </c>
      <c r="B19" s="342" t="str">
        <f>'t1'!B10</f>
        <v>0D0095</v>
      </c>
      <c r="C19" s="348"/>
      <c r="D19" s="345"/>
      <c r="E19" s="345"/>
      <c r="F19" s="345"/>
      <c r="G19" s="344"/>
      <c r="H19" s="345"/>
      <c r="I19" s="345"/>
      <c r="J19" s="345"/>
      <c r="K19" s="345"/>
      <c r="L19" s="345"/>
      <c r="M19" s="345"/>
      <c r="N19" s="345"/>
      <c r="O19" s="345"/>
      <c r="P19" s="345"/>
      <c r="Q19" s="345"/>
      <c r="R19" s="345"/>
      <c r="S19" s="347"/>
      <c r="T19" s="338">
        <f>SUM(C19:S19)</f>
        <v>0</v>
      </c>
    </row>
    <row r="20" spans="1:20" ht="12" customHeight="1" x14ac:dyDescent="0.2">
      <c r="A20" s="88" t="str">
        <f>'t1'!A11</f>
        <v>DIRIGENTE A TEMPO DETERMINATO FUORI D.O.</v>
      </c>
      <c r="B20" s="342" t="str">
        <f>'t1'!B11</f>
        <v>0D0098</v>
      </c>
      <c r="C20" s="348"/>
      <c r="D20" s="345"/>
      <c r="E20" s="345"/>
      <c r="F20" s="345"/>
      <c r="G20" s="345"/>
      <c r="H20" s="344"/>
      <c r="I20" s="345"/>
      <c r="J20" s="345"/>
      <c r="K20" s="345"/>
      <c r="L20" s="345"/>
      <c r="M20" s="345"/>
      <c r="N20" s="345"/>
      <c r="O20" s="345"/>
      <c r="P20" s="345"/>
      <c r="Q20" s="345"/>
      <c r="R20" s="345"/>
      <c r="S20" s="347"/>
      <c r="T20" s="338">
        <f>SUM(C20:S20)</f>
        <v>0</v>
      </c>
    </row>
    <row r="21" spans="1:20" ht="12" customHeight="1" x14ac:dyDescent="0.2">
      <c r="A21" s="88" t="str">
        <f>'t1'!A12</f>
        <v>SEGRETARIO GENERALE CCIAA</v>
      </c>
      <c r="B21" s="342" t="str">
        <f>'t1'!B12</f>
        <v>0D0104</v>
      </c>
      <c r="C21" s="348"/>
      <c r="D21" s="345"/>
      <c r="E21" s="345"/>
      <c r="F21" s="345"/>
      <c r="G21" s="345"/>
      <c r="H21" s="345"/>
      <c r="I21" s="344"/>
      <c r="J21" s="345"/>
      <c r="K21" s="345"/>
      <c r="L21" s="345"/>
      <c r="M21" s="345"/>
      <c r="N21" s="345"/>
      <c r="O21" s="345"/>
      <c r="P21" s="345"/>
      <c r="Q21" s="345"/>
      <c r="R21" s="345"/>
      <c r="S21" s="347"/>
      <c r="T21" s="338">
        <f>SUM(C21:S21)</f>
        <v>0</v>
      </c>
    </row>
    <row r="22" spans="1:20" ht="12" customHeight="1" x14ac:dyDescent="0.2">
      <c r="A22" s="88" t="str">
        <f>'t1'!A13</f>
        <v>DIRIGENTE A TEMPO INDETERMINATO</v>
      </c>
      <c r="B22" s="342" t="str">
        <f>'t1'!B13</f>
        <v>0D0164</v>
      </c>
      <c r="C22" s="348"/>
      <c r="D22" s="345"/>
      <c r="E22" s="345"/>
      <c r="F22" s="345"/>
      <c r="G22" s="345"/>
      <c r="H22" s="345"/>
      <c r="I22" s="345"/>
      <c r="J22" s="344"/>
      <c r="K22" s="345"/>
      <c r="L22" s="345"/>
      <c r="M22" s="345"/>
      <c r="N22" s="345"/>
      <c r="O22" s="345"/>
      <c r="P22" s="345"/>
      <c r="Q22" s="345"/>
      <c r="R22" s="345"/>
      <c r="S22" s="347"/>
      <c r="T22" s="338">
        <f>SUM(C22:S22)</f>
        <v>0</v>
      </c>
    </row>
    <row r="23" spans="1:20" ht="12" customHeight="1" x14ac:dyDescent="0.2">
      <c r="A23" s="88" t="str">
        <f>'t1'!A14</f>
        <v>DIRIGENTE A TEMPO DETERMINATO IN D.O.</v>
      </c>
      <c r="B23" s="342" t="str">
        <f>'t1'!B14</f>
        <v>0D0165</v>
      </c>
      <c r="C23" s="346"/>
      <c r="D23" s="345"/>
      <c r="E23" s="345"/>
      <c r="F23" s="345"/>
      <c r="G23" s="345"/>
      <c r="H23" s="345"/>
      <c r="I23" s="345"/>
      <c r="J23" s="345"/>
      <c r="K23" s="344"/>
      <c r="L23" s="345"/>
      <c r="M23" s="345"/>
      <c r="N23" s="345"/>
      <c r="O23" s="345"/>
      <c r="P23" s="345"/>
      <c r="Q23" s="345"/>
      <c r="R23" s="345"/>
      <c r="S23" s="345"/>
      <c r="T23" s="338">
        <f>SUM(C23:S23)</f>
        <v>0</v>
      </c>
    </row>
    <row r="24" spans="1:20" ht="12" customHeight="1" x14ac:dyDescent="0.2">
      <c r="A24" s="88" t="str">
        <f>'t1'!A15</f>
        <v xml:space="preserve">ALTE SPECIALIZZ. IN D.O. </v>
      </c>
      <c r="B24" s="342" t="str">
        <f>'t1'!B15</f>
        <v>0D0I95</v>
      </c>
      <c r="C24" s="346"/>
      <c r="D24" s="345"/>
      <c r="E24" s="345"/>
      <c r="F24" s="345"/>
      <c r="G24" s="345"/>
      <c r="H24" s="345"/>
      <c r="I24" s="345"/>
      <c r="J24" s="345"/>
      <c r="K24" s="345"/>
      <c r="L24" s="344"/>
      <c r="M24" s="345"/>
      <c r="N24" s="345"/>
      <c r="O24" s="345"/>
      <c r="P24" s="345"/>
      <c r="Q24" s="345"/>
      <c r="R24" s="345"/>
      <c r="S24" s="345"/>
      <c r="T24" s="338">
        <f>SUM(C24:S24)</f>
        <v>0</v>
      </c>
    </row>
    <row r="25" spans="1:20" ht="12" customHeight="1" x14ac:dyDescent="0.2">
      <c r="A25" s="88" t="str">
        <f>'t1'!A16</f>
        <v>RESPONSABILE DEI SERVIZI O DEGLI UFFICI IN D.O</v>
      </c>
      <c r="B25" s="342" t="str">
        <f>'t1'!B16</f>
        <v>0D0I96</v>
      </c>
      <c r="C25" s="346"/>
      <c r="D25" s="345"/>
      <c r="E25" s="345"/>
      <c r="F25" s="345"/>
      <c r="G25" s="345"/>
      <c r="H25" s="345"/>
      <c r="I25" s="345"/>
      <c r="J25" s="345"/>
      <c r="K25" s="345"/>
      <c r="L25" s="345"/>
      <c r="M25" s="344"/>
      <c r="N25" s="345"/>
      <c r="O25" s="345"/>
      <c r="P25" s="345"/>
      <c r="Q25" s="345"/>
      <c r="R25" s="345"/>
      <c r="S25" s="345"/>
      <c r="T25" s="338">
        <f>SUM(C25:S25)</f>
        <v>0</v>
      </c>
    </row>
    <row r="26" spans="1:20" ht="12" customHeight="1" x14ac:dyDescent="0.2">
      <c r="A26" s="88" t="str">
        <f>'t1'!A17</f>
        <v>FUNZIONARI ED ELEVATA QUALIFICAZIONE</v>
      </c>
      <c r="B26" s="342" t="str">
        <f>'t1'!B17</f>
        <v>0FZEQF</v>
      </c>
      <c r="C26" s="346"/>
      <c r="D26" s="345"/>
      <c r="E26" s="345"/>
      <c r="F26" s="345"/>
      <c r="G26" s="345"/>
      <c r="H26" s="345"/>
      <c r="I26" s="345"/>
      <c r="J26" s="345"/>
      <c r="K26" s="345"/>
      <c r="L26" s="345"/>
      <c r="M26" s="345"/>
      <c r="N26" s="344"/>
      <c r="O26" s="345"/>
      <c r="P26" s="345"/>
      <c r="Q26" s="345"/>
      <c r="R26" s="345"/>
      <c r="S26" s="347"/>
      <c r="T26" s="338">
        <f>SUM(C26:S26)</f>
        <v>0</v>
      </c>
    </row>
    <row r="27" spans="1:20" ht="12" customHeight="1" x14ac:dyDescent="0.2">
      <c r="A27" s="88" t="str">
        <f>'t1'!A18</f>
        <v>ISTRUTTORI</v>
      </c>
      <c r="B27" s="342" t="str">
        <f>'t1'!B18</f>
        <v>0IR000</v>
      </c>
      <c r="C27" s="346"/>
      <c r="D27" s="345"/>
      <c r="E27" s="345"/>
      <c r="F27" s="345"/>
      <c r="G27" s="345"/>
      <c r="H27" s="345"/>
      <c r="I27" s="345"/>
      <c r="J27" s="345"/>
      <c r="K27" s="345"/>
      <c r="L27" s="345"/>
      <c r="M27" s="345"/>
      <c r="N27" s="345"/>
      <c r="O27" s="344"/>
      <c r="P27" s="345"/>
      <c r="Q27" s="345"/>
      <c r="R27" s="345"/>
      <c r="S27" s="345"/>
      <c r="T27" s="338">
        <f>SUM(C27:S27)</f>
        <v>0</v>
      </c>
    </row>
    <row r="28" spans="1:20" ht="12" customHeight="1" x14ac:dyDescent="0.2">
      <c r="A28" s="88" t="str">
        <f>'t1'!A19</f>
        <v>OPERATORI ESPERTI</v>
      </c>
      <c r="B28" s="342" t="str">
        <f>'t1'!B19</f>
        <v>0OEESP</v>
      </c>
      <c r="C28" s="346"/>
      <c r="D28" s="345"/>
      <c r="E28" s="345"/>
      <c r="F28" s="345"/>
      <c r="G28" s="345"/>
      <c r="H28" s="345"/>
      <c r="I28" s="345"/>
      <c r="J28" s="345"/>
      <c r="K28" s="345"/>
      <c r="L28" s="345"/>
      <c r="M28" s="345"/>
      <c r="N28" s="345"/>
      <c r="O28" s="345"/>
      <c r="P28" s="344"/>
      <c r="Q28" s="345"/>
      <c r="R28" s="345"/>
      <c r="S28" s="345"/>
      <c r="T28" s="338">
        <f>SUM(C28:S28)</f>
        <v>0</v>
      </c>
    </row>
    <row r="29" spans="1:20" ht="12" customHeight="1" x14ac:dyDescent="0.2">
      <c r="A29" s="88" t="str">
        <f>'t1'!A20</f>
        <v>OPERATORI</v>
      </c>
      <c r="B29" s="342" t="str">
        <f>'t1'!B20</f>
        <v>0OP000</v>
      </c>
      <c r="C29" s="346"/>
      <c r="D29" s="345"/>
      <c r="E29" s="345"/>
      <c r="F29" s="345"/>
      <c r="G29" s="345"/>
      <c r="H29" s="345"/>
      <c r="I29" s="345"/>
      <c r="J29" s="345"/>
      <c r="K29" s="345"/>
      <c r="L29" s="345"/>
      <c r="M29" s="345"/>
      <c r="N29" s="345"/>
      <c r="O29" s="345"/>
      <c r="P29" s="345"/>
      <c r="Q29" s="344"/>
      <c r="R29" s="345"/>
      <c r="S29" s="345"/>
      <c r="T29" s="338">
        <f>SUM(C29:S29)</f>
        <v>0</v>
      </c>
    </row>
    <row r="30" spans="1:20" ht="12" customHeight="1" x14ac:dyDescent="0.2">
      <c r="A30" s="88" t="str">
        <f>'t1'!A21</f>
        <v>CONTRATTISTI</v>
      </c>
      <c r="B30" s="342" t="str">
        <f>'t1'!B21</f>
        <v>000061</v>
      </c>
      <c r="C30" s="341"/>
      <c r="D30" s="345"/>
      <c r="E30" s="345"/>
      <c r="F30" s="345"/>
      <c r="G30" s="345"/>
      <c r="H30" s="345"/>
      <c r="I30" s="345"/>
      <c r="J30" s="345"/>
      <c r="K30" s="345"/>
      <c r="L30" s="345"/>
      <c r="M30" s="345"/>
      <c r="N30" s="345"/>
      <c r="O30" s="345"/>
      <c r="P30" s="345"/>
      <c r="Q30" s="345"/>
      <c r="R30" s="344"/>
      <c r="S30" s="343"/>
      <c r="T30" s="338">
        <f>SUM(C30:S30)</f>
        <v>0</v>
      </c>
    </row>
    <row r="31" spans="1:20" ht="12" customHeight="1" thickBot="1" x14ac:dyDescent="0.25">
      <c r="A31" s="88" t="str">
        <f>'t1'!A22</f>
        <v>COLLABORATORE A T.D. ART. 90 TUEL</v>
      </c>
      <c r="B31" s="342" t="str">
        <f>'t1'!B22</f>
        <v>000096</v>
      </c>
      <c r="C31" s="341"/>
      <c r="D31" s="340"/>
      <c r="E31" s="340"/>
      <c r="F31" s="340"/>
      <c r="G31" s="340"/>
      <c r="H31" s="340"/>
      <c r="I31" s="340"/>
      <c r="J31" s="340"/>
      <c r="K31" s="340"/>
      <c r="L31" s="340"/>
      <c r="M31" s="340"/>
      <c r="N31" s="340"/>
      <c r="O31" s="340"/>
      <c r="P31" s="340"/>
      <c r="Q31" s="340"/>
      <c r="R31" s="340"/>
      <c r="S31" s="339"/>
      <c r="T31" s="338">
        <f>SUM(C31:S31)</f>
        <v>0</v>
      </c>
    </row>
    <row r="32" spans="1:20" s="332" customFormat="1" ht="17.25" customHeight="1" thickTop="1" thickBot="1" x14ac:dyDescent="0.25">
      <c r="A32" s="337" t="s">
        <v>112</v>
      </c>
      <c r="B32" s="336"/>
      <c r="C32" s="335">
        <f>SUM(C15:C31)</f>
        <v>0</v>
      </c>
      <c r="D32" s="334">
        <f>SUM(D15:D31)</f>
        <v>0</v>
      </c>
      <c r="E32" s="334">
        <f>SUM(E15:E31)</f>
        <v>0</v>
      </c>
      <c r="F32" s="334">
        <f>SUM(F15:F31)</f>
        <v>0</v>
      </c>
      <c r="G32" s="334">
        <f>SUM(G15:G31)</f>
        <v>0</v>
      </c>
      <c r="H32" s="334">
        <f>SUM(H15:H31)</f>
        <v>0</v>
      </c>
      <c r="I32" s="334">
        <f>SUM(I15:I31)</f>
        <v>0</v>
      </c>
      <c r="J32" s="334">
        <f>SUM(J15:J31)</f>
        <v>0</v>
      </c>
      <c r="K32" s="334">
        <f>SUM(K15:K31)</f>
        <v>0</v>
      </c>
      <c r="L32" s="334">
        <f>SUM(L15:L31)</f>
        <v>0</v>
      </c>
      <c r="M32" s="334">
        <f>SUM(M15:M31)</f>
        <v>0</v>
      </c>
      <c r="N32" s="334">
        <f>SUM(N15:N31)</f>
        <v>0</v>
      </c>
      <c r="O32" s="334">
        <f>SUM(O15:O31)</f>
        <v>0</v>
      </c>
      <c r="P32" s="334">
        <f>SUM(P15:P31)</f>
        <v>0</v>
      </c>
      <c r="Q32" s="334">
        <f>SUM(Q15:Q31)</f>
        <v>0</v>
      </c>
      <c r="R32" s="334">
        <f>SUM(R15:R31)</f>
        <v>0</v>
      </c>
      <c r="S32" s="334">
        <f>SUM(S15:S31)</f>
        <v>0</v>
      </c>
      <c r="T32" s="333">
        <f>SUM(T15:T31)</f>
        <v>0</v>
      </c>
    </row>
    <row r="33" spans="22:22" ht="17.25" customHeight="1" x14ac:dyDescent="0.2"/>
    <row r="43" spans="22:22" x14ac:dyDescent="0.2">
      <c r="V43" s="331"/>
    </row>
  </sheetData>
  <sheetProtection algorithmName="SHA-512" hashValue="XVVsKLTwbDypTcrt4wTJRMncod1s+QFVy8eCcKqR8vfUSqA3gpDheOtiGa0e2WvfpC0j8K6CyDz+1Xv+nK6t7w==" saltValue="oAjECO7QxmZxllIpEnC8RA==" spinCount="100000" sheet="1" formatColumns="0" selectLockedCells="1"/>
  <mergeCells count="8">
    <mergeCell ref="C13:S13"/>
    <mergeCell ref="C12:S12"/>
    <mergeCell ref="R2:T2"/>
    <mergeCell ref="A1:S1"/>
    <mergeCell ref="D6:E6"/>
    <mergeCell ref="D7:E7"/>
    <mergeCell ref="D8:E8"/>
    <mergeCell ref="D9:E9"/>
  </mergeCells>
  <printOptions horizontalCentered="1" verticalCentered="1"/>
  <pageMargins left="0" right="0" top="0.19685039370078741" bottom="0.15748031496062992" header="0.19685039370078741" footer="0.19685039370078741"/>
  <pageSetup paperSize="9" scale="75" orientation="landscape" horizontalDpi="300"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showGridLines="0" zoomScaleNormal="100" workbookViewId="0">
      <pane xSplit="2" ySplit="6" topLeftCell="C14"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3.1640625" style="268" customWidth="1"/>
    <col min="2" max="2" width="10.6640625" style="269" customWidth="1"/>
    <col min="3" max="14" width="11.1640625" style="268" customWidth="1"/>
    <col min="15" max="20" width="9.33203125" style="268" customWidth="1"/>
    <col min="21" max="22" width="11.1640625" style="268" customWidth="1"/>
    <col min="23" max="23" width="6.6640625" style="268" hidden="1" customWidth="1"/>
    <col min="24" max="27" width="10.6640625" style="268" customWidth="1"/>
    <col min="28" max="16384" width="10.6640625" style="268"/>
  </cols>
  <sheetData>
    <row r="1" spans="1:27" s="1" customFormat="1" ht="43.5" customHeight="1" x14ac:dyDescent="0.2">
      <c r="A1" s="330" t="str">
        <f>'t1'!A1</f>
        <v>REGIONI ED AUTONOMIE LOCALI - anno 2025</v>
      </c>
      <c r="B1" s="330"/>
      <c r="C1" s="330"/>
      <c r="D1" s="330"/>
      <c r="E1" s="330"/>
      <c r="F1" s="330"/>
      <c r="G1" s="330"/>
      <c r="H1" s="330"/>
      <c r="I1" s="330"/>
      <c r="J1" s="330"/>
      <c r="K1" s="330"/>
      <c r="L1" s="330"/>
      <c r="M1" s="330"/>
      <c r="N1" s="330"/>
      <c r="O1" s="330"/>
      <c r="P1" s="330"/>
      <c r="Q1" s="330"/>
      <c r="R1" s="330"/>
      <c r="S1" s="330"/>
      <c r="T1" s="330"/>
      <c r="U1"/>
      <c r="V1" s="51"/>
    </row>
    <row r="2" spans="1:27" s="1" customFormat="1" ht="30" customHeight="1" thickBot="1" x14ac:dyDescent="0.25">
      <c r="A2" s="146"/>
      <c r="B2" s="2"/>
      <c r="I2" s="410"/>
      <c r="N2" s="329"/>
      <c r="O2" s="329"/>
      <c r="P2" s="329"/>
      <c r="Q2" s="329"/>
      <c r="R2" s="329"/>
      <c r="S2" s="329"/>
      <c r="T2" s="329"/>
      <c r="U2" s="329"/>
      <c r="V2" s="329"/>
    </row>
    <row r="3" spans="1:27" ht="15" customHeight="1" thickBot="1" x14ac:dyDescent="0.25">
      <c r="A3" s="328"/>
      <c r="B3" s="327"/>
      <c r="C3" s="409" t="s">
        <v>88</v>
      </c>
      <c r="D3" s="408"/>
      <c r="E3" s="408"/>
      <c r="F3" s="408"/>
      <c r="G3" s="408"/>
      <c r="H3" s="408"/>
      <c r="I3" s="408"/>
      <c r="J3" s="408"/>
      <c r="K3" s="408"/>
      <c r="L3" s="408"/>
      <c r="M3" s="408"/>
      <c r="N3" s="408"/>
      <c r="O3" s="408"/>
      <c r="P3" s="408"/>
      <c r="Q3" s="408"/>
      <c r="R3" s="408"/>
      <c r="S3" s="408"/>
      <c r="T3" s="408"/>
      <c r="U3" s="408"/>
      <c r="V3" s="407"/>
      <c r="X3"/>
      <c r="Y3"/>
      <c r="Z3"/>
      <c r="AA3"/>
    </row>
    <row r="4" spans="1:27" ht="30" customHeight="1" thickTop="1" x14ac:dyDescent="0.2">
      <c r="A4" s="320" t="s">
        <v>109</v>
      </c>
      <c r="B4" s="402" t="s">
        <v>43</v>
      </c>
      <c r="C4" s="405" t="s">
        <v>135</v>
      </c>
      <c r="D4" s="406"/>
      <c r="E4" s="405" t="s">
        <v>134</v>
      </c>
      <c r="F4" s="406"/>
      <c r="G4" s="405" t="s">
        <v>133</v>
      </c>
      <c r="H4" s="406"/>
      <c r="I4" s="405" t="s">
        <v>132</v>
      </c>
      <c r="J4" s="406"/>
      <c r="K4" s="405" t="s">
        <v>131</v>
      </c>
      <c r="L4" s="406"/>
      <c r="M4" s="405" t="s">
        <v>130</v>
      </c>
      <c r="N4" s="406"/>
      <c r="O4" s="405" t="s">
        <v>129</v>
      </c>
      <c r="P4" s="406"/>
      <c r="Q4" s="405" t="s">
        <v>128</v>
      </c>
      <c r="R4" s="406"/>
      <c r="S4" s="405" t="s">
        <v>127</v>
      </c>
      <c r="T4" s="406"/>
      <c r="U4" s="405" t="s">
        <v>3</v>
      </c>
      <c r="V4" s="404"/>
      <c r="X4"/>
      <c r="Y4"/>
      <c r="Z4"/>
      <c r="AA4"/>
    </row>
    <row r="5" spans="1:27" x14ac:dyDescent="0.2">
      <c r="A5" s="403" t="s">
        <v>104</v>
      </c>
      <c r="B5" s="402"/>
      <c r="C5" s="400" t="s">
        <v>126</v>
      </c>
      <c r="D5" s="401"/>
      <c r="E5" s="400" t="s">
        <v>125</v>
      </c>
      <c r="F5" s="401"/>
      <c r="G5" s="400" t="s">
        <v>124</v>
      </c>
      <c r="H5" s="401"/>
      <c r="I5" s="400" t="s">
        <v>123</v>
      </c>
      <c r="J5" s="401"/>
      <c r="K5" s="400" t="s">
        <v>122</v>
      </c>
      <c r="L5" s="401"/>
      <c r="M5" s="400" t="s">
        <v>121</v>
      </c>
      <c r="N5" s="401"/>
      <c r="O5" s="400" t="s">
        <v>120</v>
      </c>
      <c r="P5" s="401"/>
      <c r="Q5" s="400" t="s">
        <v>119</v>
      </c>
      <c r="R5" s="401"/>
      <c r="S5" s="400" t="s">
        <v>118</v>
      </c>
      <c r="T5" s="401"/>
      <c r="U5" s="400"/>
      <c r="V5" s="399"/>
      <c r="X5"/>
      <c r="Y5"/>
      <c r="Z5"/>
      <c r="AA5"/>
    </row>
    <row r="6" spans="1:27" ht="12" thickBot="1" x14ac:dyDescent="0.25">
      <c r="A6" s="398"/>
      <c r="B6" s="397"/>
      <c r="C6" s="395" t="s">
        <v>39</v>
      </c>
      <c r="D6" s="396" t="s">
        <v>38</v>
      </c>
      <c r="E6" s="395" t="s">
        <v>39</v>
      </c>
      <c r="F6" s="396" t="s">
        <v>38</v>
      </c>
      <c r="G6" s="395" t="s">
        <v>39</v>
      </c>
      <c r="H6" s="396" t="s">
        <v>38</v>
      </c>
      <c r="I6" s="395" t="s">
        <v>39</v>
      </c>
      <c r="J6" s="396" t="s">
        <v>38</v>
      </c>
      <c r="K6" s="395" t="s">
        <v>39</v>
      </c>
      <c r="L6" s="396" t="s">
        <v>38</v>
      </c>
      <c r="M6" s="395" t="s">
        <v>39</v>
      </c>
      <c r="N6" s="396" t="s">
        <v>38</v>
      </c>
      <c r="O6" s="395" t="s">
        <v>39</v>
      </c>
      <c r="P6" s="396" t="s">
        <v>38</v>
      </c>
      <c r="Q6" s="395" t="s">
        <v>39</v>
      </c>
      <c r="R6" s="396" t="s">
        <v>38</v>
      </c>
      <c r="S6" s="395" t="s">
        <v>39</v>
      </c>
      <c r="T6" s="396" t="s">
        <v>38</v>
      </c>
      <c r="U6" s="395" t="s">
        <v>39</v>
      </c>
      <c r="V6" s="394" t="s">
        <v>38</v>
      </c>
      <c r="X6"/>
      <c r="Y6"/>
      <c r="Z6"/>
      <c r="AA6"/>
    </row>
    <row r="7" spans="1:27" ht="12.75" customHeight="1" thickTop="1" x14ac:dyDescent="0.2">
      <c r="A7" s="22" t="str">
        <f>'t1'!A6</f>
        <v>SEGRETARIO A</v>
      </c>
      <c r="B7" s="393" t="str">
        <f>'t1'!B6</f>
        <v>0D0102</v>
      </c>
      <c r="C7" s="344"/>
      <c r="D7" s="344"/>
      <c r="E7" s="344"/>
      <c r="F7" s="344"/>
      <c r="G7" s="344"/>
      <c r="H7" s="344"/>
      <c r="I7" s="293"/>
      <c r="J7" s="390"/>
      <c r="K7" s="392"/>
      <c r="L7" s="290"/>
      <c r="M7" s="344"/>
      <c r="N7" s="344"/>
      <c r="O7" s="344"/>
      <c r="P7" s="344"/>
      <c r="Q7" s="344"/>
      <c r="R7" s="344"/>
      <c r="S7" s="344"/>
      <c r="T7" s="344"/>
      <c r="U7" s="389">
        <f>SUM(C7,E7,G7,I7,K7,M7,O7,Q7,S7)</f>
        <v>0</v>
      </c>
      <c r="V7" s="388">
        <f>SUM(D7,F7,H7,J7,L7,N7,P7,R7,T7)</f>
        <v>0</v>
      </c>
      <c r="W7" s="387">
        <f>'t1'!M6</f>
        <v>0</v>
      </c>
      <c r="X7"/>
      <c r="Y7"/>
      <c r="Z7"/>
      <c r="AA7"/>
    </row>
    <row r="8" spans="1:27" ht="12.75" customHeight="1" x14ac:dyDescent="0.2">
      <c r="A8" s="22" t="str">
        <f>'t1'!A7</f>
        <v>SEGRETARIO B</v>
      </c>
      <c r="B8" s="393" t="str">
        <f>'t1'!B7</f>
        <v>0D0103</v>
      </c>
      <c r="C8" s="344"/>
      <c r="D8" s="344"/>
      <c r="E8" s="344"/>
      <c r="F8" s="344"/>
      <c r="G8" s="344"/>
      <c r="H8" s="344"/>
      <c r="I8" s="293"/>
      <c r="J8" s="390"/>
      <c r="K8" s="392"/>
      <c r="L8" s="290"/>
      <c r="M8" s="344"/>
      <c r="N8" s="344"/>
      <c r="O8" s="344"/>
      <c r="P8" s="344"/>
      <c r="Q8" s="344"/>
      <c r="R8" s="344"/>
      <c r="S8" s="344"/>
      <c r="T8" s="344"/>
      <c r="U8" s="389">
        <f>SUM(C8,E8,G8,I8,K8,M8,O8,Q8,S8)</f>
        <v>0</v>
      </c>
      <c r="V8" s="388">
        <f>SUM(D8,F8,H8,J8,L8,N8,P8,R8,T8)</f>
        <v>0</v>
      </c>
      <c r="W8" s="387">
        <f>'t1'!M7</f>
        <v>0</v>
      </c>
      <c r="X8"/>
      <c r="Y8"/>
      <c r="Z8"/>
      <c r="AA8"/>
    </row>
    <row r="9" spans="1:27" ht="12.75" customHeight="1" x14ac:dyDescent="0.2">
      <c r="A9" s="22" t="str">
        <f>'t1'!A8</f>
        <v>SEGRETARIO C</v>
      </c>
      <c r="B9" s="393" t="str">
        <f>'t1'!B8</f>
        <v>0D0485</v>
      </c>
      <c r="C9" s="344"/>
      <c r="D9" s="344"/>
      <c r="E9" s="344"/>
      <c r="F9" s="344"/>
      <c r="G9" s="344"/>
      <c r="H9" s="344"/>
      <c r="I9" s="293"/>
      <c r="J9" s="390"/>
      <c r="K9" s="392"/>
      <c r="L9" s="290"/>
      <c r="M9" s="344"/>
      <c r="N9" s="344"/>
      <c r="O9" s="344"/>
      <c r="P9" s="344"/>
      <c r="Q9" s="344"/>
      <c r="R9" s="344"/>
      <c r="S9" s="344"/>
      <c r="T9" s="344"/>
      <c r="U9" s="389">
        <f>SUM(C9,E9,G9,I9,K9,M9,O9,Q9,S9)</f>
        <v>0</v>
      </c>
      <c r="V9" s="388">
        <f>SUM(D9,F9,H9,J9,L9,N9,P9,R9,T9)</f>
        <v>0</v>
      </c>
      <c r="W9" s="387">
        <f>'t1'!M8</f>
        <v>0</v>
      </c>
      <c r="X9"/>
      <c r="Y9"/>
      <c r="Z9"/>
      <c r="AA9"/>
    </row>
    <row r="10" spans="1:27" ht="12.75" customHeight="1" x14ac:dyDescent="0.2">
      <c r="A10" s="22" t="str">
        <f>'t1'!A9</f>
        <v>DIRETTORE  GENERALE</v>
      </c>
      <c r="B10" s="393" t="str">
        <f>'t1'!B9</f>
        <v>0D0097</v>
      </c>
      <c r="C10" s="293"/>
      <c r="D10" s="390"/>
      <c r="E10" s="293"/>
      <c r="F10" s="390"/>
      <c r="G10" s="293"/>
      <c r="H10" s="390"/>
      <c r="I10" s="293"/>
      <c r="J10" s="390"/>
      <c r="K10" s="392"/>
      <c r="L10" s="290"/>
      <c r="M10" s="293"/>
      <c r="N10" s="390"/>
      <c r="O10" s="391"/>
      <c r="P10" s="390"/>
      <c r="Q10" s="391"/>
      <c r="R10" s="390"/>
      <c r="S10" s="391"/>
      <c r="T10" s="390"/>
      <c r="U10" s="389">
        <f>SUM(C10,E10,G10,I10,K10,M10,O10,Q10,S10)</f>
        <v>0</v>
      </c>
      <c r="V10" s="388">
        <f>SUM(D10,F10,H10,J10,L10,N10,P10,R10,T10)</f>
        <v>0</v>
      </c>
      <c r="W10" s="387">
        <f>'t1'!M9</f>
        <v>0</v>
      </c>
      <c r="X10"/>
      <c r="Y10"/>
      <c r="Z10"/>
      <c r="AA10"/>
    </row>
    <row r="11" spans="1:27" ht="12.75" customHeight="1" x14ac:dyDescent="0.2">
      <c r="A11" s="22" t="str">
        <f>'t1'!A10</f>
        <v>ALTE SPECIALIZZ. FUORI D.O.</v>
      </c>
      <c r="B11" s="393" t="str">
        <f>'t1'!B10</f>
        <v>0D0095</v>
      </c>
      <c r="C11" s="293"/>
      <c r="D11" s="390"/>
      <c r="E11" s="293"/>
      <c r="F11" s="390"/>
      <c r="G11" s="293"/>
      <c r="H11" s="390"/>
      <c r="I11" s="293"/>
      <c r="J11" s="390"/>
      <c r="K11" s="392"/>
      <c r="L11" s="290"/>
      <c r="M11" s="293"/>
      <c r="N11" s="390"/>
      <c r="O11" s="391"/>
      <c r="P11" s="390"/>
      <c r="Q11" s="391"/>
      <c r="R11" s="390"/>
      <c r="S11" s="391"/>
      <c r="T11" s="390"/>
      <c r="U11" s="389">
        <f>SUM(C11,E11,G11,I11,K11,M11,O11,Q11,S11)</f>
        <v>0</v>
      </c>
      <c r="V11" s="388">
        <f>SUM(D11,F11,H11,J11,L11,N11,P11,R11,T11)</f>
        <v>0</v>
      </c>
      <c r="W11" s="387">
        <f>'t1'!M10</f>
        <v>0</v>
      </c>
      <c r="X11"/>
      <c r="Y11"/>
      <c r="Z11"/>
      <c r="AA11"/>
    </row>
    <row r="12" spans="1:27" ht="12.75" customHeight="1" x14ac:dyDescent="0.2">
      <c r="A12" s="22" t="str">
        <f>'t1'!A11</f>
        <v>DIRIGENTE A TEMPO DETERMINATO FUORI D.O.</v>
      </c>
      <c r="B12" s="393" t="str">
        <f>'t1'!B11</f>
        <v>0D0098</v>
      </c>
      <c r="C12" s="293"/>
      <c r="D12" s="390"/>
      <c r="E12" s="293"/>
      <c r="F12" s="390"/>
      <c r="G12" s="293"/>
      <c r="H12" s="390"/>
      <c r="I12" s="293"/>
      <c r="J12" s="390"/>
      <c r="K12" s="392"/>
      <c r="L12" s="290"/>
      <c r="M12" s="293"/>
      <c r="N12" s="390"/>
      <c r="O12" s="391"/>
      <c r="P12" s="390"/>
      <c r="Q12" s="391"/>
      <c r="R12" s="390"/>
      <c r="S12" s="391"/>
      <c r="T12" s="390"/>
      <c r="U12" s="389">
        <f>SUM(C12,E12,G12,I12,K12,M12,O12,Q12,S12)</f>
        <v>0</v>
      </c>
      <c r="V12" s="388">
        <f>SUM(D12,F12,H12,J12,L12,N12,P12,R12,T12)</f>
        <v>0</v>
      </c>
      <c r="W12" s="387">
        <f>'t1'!M11</f>
        <v>0</v>
      </c>
      <c r="X12"/>
      <c r="Y12"/>
      <c r="Z12"/>
      <c r="AA12"/>
    </row>
    <row r="13" spans="1:27" ht="12.75" customHeight="1" x14ac:dyDescent="0.2">
      <c r="A13" s="22" t="str">
        <f>'t1'!A12</f>
        <v>SEGRETARIO GENERALE CCIAA</v>
      </c>
      <c r="B13" s="393" t="str">
        <f>'t1'!B12</f>
        <v>0D0104</v>
      </c>
      <c r="C13" s="293"/>
      <c r="D13" s="390"/>
      <c r="E13" s="293"/>
      <c r="F13" s="390"/>
      <c r="G13" s="293"/>
      <c r="H13" s="390"/>
      <c r="I13" s="293"/>
      <c r="J13" s="390"/>
      <c r="K13" s="392"/>
      <c r="L13" s="290"/>
      <c r="M13" s="293"/>
      <c r="N13" s="390"/>
      <c r="O13" s="391"/>
      <c r="P13" s="390"/>
      <c r="Q13" s="391"/>
      <c r="R13" s="390"/>
      <c r="S13" s="391"/>
      <c r="T13" s="390"/>
      <c r="U13" s="389">
        <f>SUM(C13,E13,G13,I13,K13,M13,O13,Q13,S13)</f>
        <v>0</v>
      </c>
      <c r="V13" s="388">
        <f>SUM(D13,F13,H13,J13,L13,N13,P13,R13,T13)</f>
        <v>0</v>
      </c>
      <c r="W13" s="387">
        <f>'t1'!M12</f>
        <v>0</v>
      </c>
      <c r="X13"/>
      <c r="Y13"/>
      <c r="Z13"/>
      <c r="AA13"/>
    </row>
    <row r="14" spans="1:27" ht="12.75" customHeight="1" x14ac:dyDescent="0.2">
      <c r="A14" s="22" t="str">
        <f>'t1'!A13</f>
        <v>DIRIGENTE A TEMPO INDETERMINATO</v>
      </c>
      <c r="B14" s="393" t="str">
        <f>'t1'!B13</f>
        <v>0D0164</v>
      </c>
      <c r="C14" s="293"/>
      <c r="D14" s="390"/>
      <c r="E14" s="293"/>
      <c r="F14" s="390"/>
      <c r="G14" s="293"/>
      <c r="H14" s="390"/>
      <c r="I14" s="293"/>
      <c r="J14" s="390"/>
      <c r="K14" s="392"/>
      <c r="L14" s="290"/>
      <c r="M14" s="293"/>
      <c r="N14" s="390"/>
      <c r="O14" s="391"/>
      <c r="P14" s="390"/>
      <c r="Q14" s="391"/>
      <c r="R14" s="390"/>
      <c r="S14" s="391"/>
      <c r="T14" s="390"/>
      <c r="U14" s="389">
        <f>SUM(C14,E14,G14,I14,K14,M14,O14,Q14,S14)</f>
        <v>0</v>
      </c>
      <c r="V14" s="388">
        <f>SUM(D14,F14,H14,J14,L14,N14,P14,R14,T14)</f>
        <v>0</v>
      </c>
      <c r="W14" s="387">
        <f>'t1'!M13</f>
        <v>0</v>
      </c>
      <c r="X14"/>
      <c r="Y14"/>
      <c r="Z14"/>
      <c r="AA14"/>
    </row>
    <row r="15" spans="1:27" ht="12.75" customHeight="1" x14ac:dyDescent="0.2">
      <c r="A15" s="22" t="str">
        <f>'t1'!A14</f>
        <v>DIRIGENTE A TEMPO DETERMINATO IN D.O.</v>
      </c>
      <c r="B15" s="393" t="str">
        <f>'t1'!B14</f>
        <v>0D0165</v>
      </c>
      <c r="C15" s="293"/>
      <c r="D15" s="390"/>
      <c r="E15" s="293"/>
      <c r="F15" s="390"/>
      <c r="G15" s="293"/>
      <c r="H15" s="390"/>
      <c r="I15" s="293"/>
      <c r="J15" s="390"/>
      <c r="K15" s="392"/>
      <c r="L15" s="290"/>
      <c r="M15" s="293"/>
      <c r="N15" s="390"/>
      <c r="O15" s="391"/>
      <c r="P15" s="390"/>
      <c r="Q15" s="391"/>
      <c r="R15" s="390"/>
      <c r="S15" s="391"/>
      <c r="T15" s="390"/>
      <c r="U15" s="389">
        <f>SUM(C15,E15,G15,I15,K15,M15,O15,Q15,S15)</f>
        <v>0</v>
      </c>
      <c r="V15" s="388">
        <f>SUM(D15,F15,H15,J15,L15,N15,P15,R15,T15)</f>
        <v>0</v>
      </c>
      <c r="W15" s="387">
        <f>'t1'!M14</f>
        <v>0</v>
      </c>
      <c r="X15"/>
      <c r="Y15"/>
      <c r="Z15"/>
      <c r="AA15"/>
    </row>
    <row r="16" spans="1:27" ht="12.75" customHeight="1" x14ac:dyDescent="0.2">
      <c r="A16" s="22" t="str">
        <f>'t1'!A15</f>
        <v xml:space="preserve">ALTE SPECIALIZZ. IN D.O. </v>
      </c>
      <c r="B16" s="393" t="str">
        <f>'t1'!B15</f>
        <v>0D0I95</v>
      </c>
      <c r="C16" s="293"/>
      <c r="D16" s="390"/>
      <c r="E16" s="293"/>
      <c r="F16" s="390"/>
      <c r="G16" s="293"/>
      <c r="H16" s="390"/>
      <c r="I16" s="293"/>
      <c r="J16" s="390"/>
      <c r="K16" s="392"/>
      <c r="L16" s="290"/>
      <c r="M16" s="293"/>
      <c r="N16" s="390"/>
      <c r="O16" s="391"/>
      <c r="P16" s="390"/>
      <c r="Q16" s="391"/>
      <c r="R16" s="390"/>
      <c r="S16" s="391"/>
      <c r="T16" s="390"/>
      <c r="U16" s="389">
        <f>SUM(C16,E16,G16,I16,K16,M16,O16,Q16,S16)</f>
        <v>0</v>
      </c>
      <c r="V16" s="388">
        <f>SUM(D16,F16,H16,J16,L16,N16,P16,R16,T16)</f>
        <v>0</v>
      </c>
      <c r="W16" s="387">
        <f>'t1'!M15</f>
        <v>0</v>
      </c>
      <c r="X16"/>
      <c r="Y16"/>
      <c r="Z16"/>
      <c r="AA16"/>
    </row>
    <row r="17" spans="1:27" ht="12.75" customHeight="1" x14ac:dyDescent="0.2">
      <c r="A17" s="22" t="str">
        <f>'t1'!A16</f>
        <v>RESPONSABILE DEI SERVIZI O DEGLI UFFICI IN D.O</v>
      </c>
      <c r="B17" s="393" t="str">
        <f>'t1'!B16</f>
        <v>0D0I96</v>
      </c>
      <c r="C17" s="293"/>
      <c r="D17" s="390"/>
      <c r="E17" s="293"/>
      <c r="F17" s="390"/>
      <c r="G17" s="293"/>
      <c r="H17" s="390"/>
      <c r="I17" s="293"/>
      <c r="J17" s="390"/>
      <c r="K17" s="392"/>
      <c r="L17" s="290"/>
      <c r="M17" s="293"/>
      <c r="N17" s="390"/>
      <c r="O17" s="391"/>
      <c r="P17" s="390"/>
      <c r="Q17" s="391"/>
      <c r="R17" s="390"/>
      <c r="S17" s="391"/>
      <c r="T17" s="390"/>
      <c r="U17" s="389">
        <f>SUM(C17,E17,G17,I17,K17,M17,O17,Q17,S17)</f>
        <v>0</v>
      </c>
      <c r="V17" s="388">
        <f>SUM(D17,F17,H17,J17,L17,N17,P17,R17,T17)</f>
        <v>0</v>
      </c>
      <c r="W17" s="387">
        <f>'t1'!M16</f>
        <v>0</v>
      </c>
      <c r="X17"/>
      <c r="Y17"/>
      <c r="Z17"/>
      <c r="AA17"/>
    </row>
    <row r="18" spans="1:27" ht="12.75" customHeight="1" x14ac:dyDescent="0.2">
      <c r="A18" s="22" t="str">
        <f>'t1'!A17</f>
        <v>FUNZIONARI ED ELEVATA QUALIFICAZIONE</v>
      </c>
      <c r="B18" s="393" t="str">
        <f>'t1'!B17</f>
        <v>0FZEQF</v>
      </c>
      <c r="C18" s="293"/>
      <c r="D18" s="390"/>
      <c r="E18" s="293"/>
      <c r="F18" s="390"/>
      <c r="G18" s="293"/>
      <c r="H18" s="390"/>
      <c r="I18" s="293"/>
      <c r="J18" s="390"/>
      <c r="K18" s="392"/>
      <c r="L18" s="290"/>
      <c r="M18" s="293"/>
      <c r="N18" s="390"/>
      <c r="O18" s="391"/>
      <c r="P18" s="390"/>
      <c r="Q18" s="391"/>
      <c r="R18" s="390"/>
      <c r="S18" s="391"/>
      <c r="T18" s="390"/>
      <c r="U18" s="389">
        <f>SUM(C18,E18,G18,I18,K18,M18,O18,Q18,S18)</f>
        <v>0</v>
      </c>
      <c r="V18" s="388">
        <f>SUM(D18,F18,H18,J18,L18,N18,P18,R18,T18)</f>
        <v>0</v>
      </c>
      <c r="W18" s="387">
        <f>'t1'!M17</f>
        <v>0</v>
      </c>
      <c r="X18"/>
      <c r="Y18"/>
      <c r="Z18"/>
      <c r="AA18"/>
    </row>
    <row r="19" spans="1:27" ht="12.75" customHeight="1" x14ac:dyDescent="0.2">
      <c r="A19" s="22" t="str">
        <f>'t1'!A18</f>
        <v>ISTRUTTORI</v>
      </c>
      <c r="B19" s="393" t="str">
        <f>'t1'!B18</f>
        <v>0IR000</v>
      </c>
      <c r="C19" s="293"/>
      <c r="D19" s="390"/>
      <c r="E19" s="293"/>
      <c r="F19" s="390"/>
      <c r="G19" s="293"/>
      <c r="H19" s="390"/>
      <c r="I19" s="293"/>
      <c r="J19" s="390"/>
      <c r="K19" s="392"/>
      <c r="L19" s="290"/>
      <c r="M19" s="293"/>
      <c r="N19" s="390"/>
      <c r="O19" s="391"/>
      <c r="P19" s="390"/>
      <c r="Q19" s="391"/>
      <c r="R19" s="390"/>
      <c r="S19" s="391"/>
      <c r="T19" s="390"/>
      <c r="U19" s="389">
        <f>SUM(C19,E19,G19,I19,K19,M19,O19,Q19,S19)</f>
        <v>0</v>
      </c>
      <c r="V19" s="388">
        <f>SUM(D19,F19,H19,J19,L19,N19,P19,R19,T19)</f>
        <v>0</v>
      </c>
      <c r="W19" s="387">
        <f>'t1'!M18</f>
        <v>0</v>
      </c>
      <c r="X19"/>
      <c r="Y19"/>
      <c r="Z19"/>
      <c r="AA19"/>
    </row>
    <row r="20" spans="1:27" ht="12.75" customHeight="1" x14ac:dyDescent="0.2">
      <c r="A20" s="22" t="str">
        <f>'t1'!A19</f>
        <v>OPERATORI ESPERTI</v>
      </c>
      <c r="B20" s="393" t="str">
        <f>'t1'!B19</f>
        <v>0OEESP</v>
      </c>
      <c r="C20" s="293"/>
      <c r="D20" s="390"/>
      <c r="E20" s="293"/>
      <c r="F20" s="390"/>
      <c r="G20" s="293"/>
      <c r="H20" s="390"/>
      <c r="I20" s="293"/>
      <c r="J20" s="390"/>
      <c r="K20" s="392"/>
      <c r="L20" s="290"/>
      <c r="M20" s="293"/>
      <c r="N20" s="390"/>
      <c r="O20" s="391"/>
      <c r="P20" s="390"/>
      <c r="Q20" s="391"/>
      <c r="R20" s="390"/>
      <c r="S20" s="391"/>
      <c r="T20" s="390"/>
      <c r="U20" s="389">
        <f>SUM(C20,E20,G20,I20,K20,M20,O20,Q20,S20)</f>
        <v>0</v>
      </c>
      <c r="V20" s="388">
        <f>SUM(D20,F20,H20,J20,L20,N20,P20,R20,T20)</f>
        <v>0</v>
      </c>
      <c r="W20" s="387">
        <f>'t1'!M19</f>
        <v>0</v>
      </c>
      <c r="X20"/>
      <c r="Y20"/>
      <c r="Z20"/>
      <c r="AA20"/>
    </row>
    <row r="21" spans="1:27" ht="12.75" customHeight="1" x14ac:dyDescent="0.2">
      <c r="A21" s="22" t="str">
        <f>'t1'!A20</f>
        <v>OPERATORI</v>
      </c>
      <c r="B21" s="393" t="str">
        <f>'t1'!B20</f>
        <v>0OP000</v>
      </c>
      <c r="C21" s="293"/>
      <c r="D21" s="390"/>
      <c r="E21" s="293"/>
      <c r="F21" s="390"/>
      <c r="G21" s="293"/>
      <c r="H21" s="390"/>
      <c r="I21" s="293"/>
      <c r="J21" s="390"/>
      <c r="K21" s="392"/>
      <c r="L21" s="290"/>
      <c r="M21" s="293"/>
      <c r="N21" s="390"/>
      <c r="O21" s="391"/>
      <c r="P21" s="390"/>
      <c r="Q21" s="391"/>
      <c r="R21" s="390"/>
      <c r="S21" s="391"/>
      <c r="T21" s="390"/>
      <c r="U21" s="389">
        <f>SUM(C21,E21,G21,I21,K21,M21,O21,Q21,S21)</f>
        <v>0</v>
      </c>
      <c r="V21" s="388">
        <f>SUM(D21,F21,H21,J21,L21,N21,P21,R21,T21)</f>
        <v>0</v>
      </c>
      <c r="W21" s="387">
        <f>'t1'!M20</f>
        <v>0</v>
      </c>
      <c r="X21"/>
      <c r="Y21"/>
      <c r="Z21"/>
      <c r="AA21"/>
    </row>
    <row r="22" spans="1:27" ht="12.75" customHeight="1" x14ac:dyDescent="0.2">
      <c r="A22" s="22" t="str">
        <f>'t1'!A21</f>
        <v>CONTRATTISTI</v>
      </c>
      <c r="B22" s="393" t="str">
        <f>'t1'!B21</f>
        <v>000061</v>
      </c>
      <c r="C22" s="293"/>
      <c r="D22" s="390"/>
      <c r="E22" s="293"/>
      <c r="F22" s="390"/>
      <c r="G22" s="293"/>
      <c r="H22" s="390"/>
      <c r="I22" s="293"/>
      <c r="J22" s="390"/>
      <c r="K22" s="392"/>
      <c r="L22" s="290"/>
      <c r="M22" s="293"/>
      <c r="N22" s="390"/>
      <c r="O22" s="391"/>
      <c r="P22" s="390"/>
      <c r="Q22" s="391"/>
      <c r="R22" s="390"/>
      <c r="S22" s="391"/>
      <c r="T22" s="390"/>
      <c r="U22" s="389">
        <f>SUM(C22,E22,G22,I22,K22,M22,O22,Q22,S22)</f>
        <v>0</v>
      </c>
      <c r="V22" s="388">
        <f>SUM(D22,F22,H22,J22,L22,N22,P22,R22,T22)</f>
        <v>0</v>
      </c>
      <c r="W22" s="387">
        <f>'t1'!M21</f>
        <v>0</v>
      </c>
      <c r="X22"/>
      <c r="Y22"/>
      <c r="Z22"/>
      <c r="AA22"/>
    </row>
    <row r="23" spans="1:27" ht="12.75" customHeight="1" thickBot="1" x14ac:dyDescent="0.25">
      <c r="A23" s="22" t="str">
        <f>'t1'!A22</f>
        <v>COLLABORATORE A T.D. ART. 90 TUEL</v>
      </c>
      <c r="B23" s="393" t="str">
        <f>'t1'!B22</f>
        <v>000096</v>
      </c>
      <c r="C23" s="293"/>
      <c r="D23" s="390"/>
      <c r="E23" s="293"/>
      <c r="F23" s="390"/>
      <c r="G23" s="293"/>
      <c r="H23" s="390"/>
      <c r="I23" s="293"/>
      <c r="J23" s="390"/>
      <c r="K23" s="392"/>
      <c r="L23" s="290"/>
      <c r="M23" s="293"/>
      <c r="N23" s="390"/>
      <c r="O23" s="391"/>
      <c r="P23" s="390"/>
      <c r="Q23" s="391"/>
      <c r="R23" s="390"/>
      <c r="S23" s="391"/>
      <c r="T23" s="390"/>
      <c r="U23" s="389">
        <f>SUM(C23,E23,G23,I23,K23,M23,O23,Q23,S23)</f>
        <v>0</v>
      </c>
      <c r="V23" s="388">
        <f>SUM(D23,F23,H23,J23,L23,N23,P23,R23,T23)</f>
        <v>0</v>
      </c>
      <c r="W23" s="387">
        <f>'t1'!M22</f>
        <v>0</v>
      </c>
      <c r="X23"/>
      <c r="Y23"/>
      <c r="Z23"/>
      <c r="AA23"/>
    </row>
    <row r="24" spans="1:27" ht="13.5" customHeight="1" thickTop="1" thickBot="1" x14ac:dyDescent="0.25">
      <c r="A24" s="22" t="str">
        <f>'t1'!A23</f>
        <v>TOTALE</v>
      </c>
      <c r="B24" s="386"/>
      <c r="C24" s="277">
        <f>SUM(C7:C23)</f>
        <v>0</v>
      </c>
      <c r="D24" s="276">
        <f>SUM(D7:D23)</f>
        <v>0</v>
      </c>
      <c r="E24" s="277">
        <f>SUM(E7:E23)</f>
        <v>0</v>
      </c>
      <c r="F24" s="276">
        <f>SUM(F7:F23)</f>
        <v>0</v>
      </c>
      <c r="G24" s="277">
        <f>SUM(G7:G23)</f>
        <v>0</v>
      </c>
      <c r="H24" s="276">
        <f>SUM(H7:H23)</f>
        <v>0</v>
      </c>
      <c r="I24" s="277">
        <f>SUM(I7:I23)</f>
        <v>0</v>
      </c>
      <c r="J24" s="276">
        <f>SUM(J7:J23)</f>
        <v>0</v>
      </c>
      <c r="K24" s="277">
        <f>SUM(K7:K23)</f>
        <v>0</v>
      </c>
      <c r="L24" s="279">
        <f>SUM(L7:L23)</f>
        <v>0</v>
      </c>
      <c r="M24" s="277">
        <f>SUM(M7:M23)</f>
        <v>0</v>
      </c>
      <c r="N24" s="276">
        <f>SUM(N7:N23)</f>
        <v>0</v>
      </c>
      <c r="O24" s="277">
        <f>SUM(O7:O23)</f>
        <v>0</v>
      </c>
      <c r="P24" s="276">
        <f>SUM(P7:P23)</f>
        <v>0</v>
      </c>
      <c r="Q24" s="277">
        <f>SUM(Q7:Q23)</f>
        <v>0</v>
      </c>
      <c r="R24" s="276">
        <f>SUM(R7:R23)</f>
        <v>0</v>
      </c>
      <c r="S24" s="277">
        <f>SUM(S7:S23)</f>
        <v>0</v>
      </c>
      <c r="T24" s="276">
        <f>SUM(T7:T23)</f>
        <v>0</v>
      </c>
      <c r="U24" s="277">
        <f>SUM(U7:U23)</f>
        <v>0</v>
      </c>
      <c r="V24" s="385">
        <f>SUM(V7:V23)</f>
        <v>0</v>
      </c>
      <c r="X24"/>
      <c r="Y24"/>
      <c r="Z24"/>
      <c r="AA24"/>
    </row>
    <row r="25" spans="1:27" ht="18.75" customHeight="1" x14ac:dyDescent="0.2">
      <c r="A25" s="384" t="str">
        <f>'t1'!A24</f>
        <v>(a) personale a tempo indeterminato al quale viene applicato un contratto di lavoro di tipo privatistico (es.:tipografico,chimico,edile,metalmeccanico,portierato, ecc.)</v>
      </c>
    </row>
    <row r="26" spans="1:27" x14ac:dyDescent="0.2">
      <c r="A26" s="383" t="str">
        <f>'t1'!A25</f>
        <v>(b) cfr." istruzioni generali e specifiche di comparto" e "glossario"</v>
      </c>
      <c r="B26" s="2"/>
      <c r="C26" s="1"/>
      <c r="D26" s="1"/>
      <c r="E26" s="1"/>
      <c r="F26" s="1"/>
      <c r="G26" s="1"/>
      <c r="H26" s="1"/>
      <c r="I26" s="1"/>
      <c r="J26" s="1"/>
      <c r="K26" s="1"/>
      <c r="L26" s="1"/>
      <c r="M26" s="1"/>
      <c r="N26" s="1"/>
    </row>
    <row r="27" spans="1:27" x14ac:dyDescent="0.2">
      <c r="A27" s="383" t="str">
        <f>'t1'!A26</f>
        <v>(*) inserire i dati comunicati nella tab.1 (colonna presenti al 31/12/2024) della rilevazione dell'anno precedente</v>
      </c>
    </row>
  </sheetData>
  <sheetProtection algorithmName="SHA-512" hashValue="kd/MK7BgInAnEO+dLpt+IUsG6E4LWnAms4TwNDYaBrG3Gj3xwsKGWioIsn/7qoFKE0XPTCUK1/O5AtUcUSlqbQ==" saltValue="PD/5BeGi4LkNamde9ywc/A==" spinCount="100000" sheet="1" formatColumns="0" selectLockedCells="1"/>
  <mergeCells count="22">
    <mergeCell ref="I4:J4"/>
    <mergeCell ref="S4:T4"/>
    <mergeCell ref="N2:V2"/>
    <mergeCell ref="M4:N4"/>
    <mergeCell ref="O4:P4"/>
    <mergeCell ref="U4:V4"/>
    <mergeCell ref="A1:T1"/>
    <mergeCell ref="G4:H4"/>
    <mergeCell ref="C5:D5"/>
    <mergeCell ref="E5:F5"/>
    <mergeCell ref="G5:H5"/>
    <mergeCell ref="C4:D4"/>
    <mergeCell ref="E4:F4"/>
    <mergeCell ref="I5:J5"/>
    <mergeCell ref="Q4:R4"/>
    <mergeCell ref="Q5:R5"/>
    <mergeCell ref="K4:L4"/>
    <mergeCell ref="O5:P5"/>
    <mergeCell ref="K5:L5"/>
    <mergeCell ref="M5:N5"/>
    <mergeCell ref="U5:V5"/>
    <mergeCell ref="S5:T5"/>
  </mergeCells>
  <conditionalFormatting sqref="A7:P7 Q7:V23 B8:P23 A8:A27">
    <cfRule type="expression" dxfId="9" priority="1" stopIfTrue="1">
      <formula>$W7&gt;0</formula>
    </cfRule>
  </conditionalFormatting>
  <printOptions horizontalCentered="1" verticalCentered="1"/>
  <pageMargins left="0" right="0" top="0.17" bottom="0.17" header="0.19" footer="0.19"/>
  <pageSetup paperSize="9" scale="7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showGridLines="0" zoomScaleNormal="100" workbookViewId="0">
      <pane xSplit="2" ySplit="6" topLeftCell="C7"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3" style="270" customWidth="1"/>
    <col min="2" max="2" width="10.6640625" style="411" customWidth="1"/>
    <col min="3" max="8" width="10.6640625" style="270" customWidth="1"/>
    <col min="9" max="12" width="11.1640625" style="270" customWidth="1"/>
    <col min="13" max="20" width="10.33203125" style="270" customWidth="1"/>
    <col min="21" max="22" width="10.6640625" style="270" customWidth="1"/>
    <col min="23" max="23" width="5.6640625" style="270" hidden="1" customWidth="1"/>
    <col min="24" max="16384" width="10.6640625" style="270"/>
  </cols>
  <sheetData>
    <row r="1" spans="1:23" s="1" customFormat="1" ht="43.5" customHeight="1" x14ac:dyDescent="0.2">
      <c r="A1" s="330" t="str">
        <f>'t1'!A1</f>
        <v>REGIONI ED AUTONOMIE LOCALI - anno 2025</v>
      </c>
      <c r="B1" s="330"/>
      <c r="C1" s="330"/>
      <c r="D1" s="330"/>
      <c r="E1" s="330"/>
      <c r="F1" s="330"/>
      <c r="G1" s="330"/>
      <c r="H1" s="330"/>
      <c r="I1" s="330"/>
      <c r="J1" s="330"/>
      <c r="K1" s="330"/>
      <c r="L1" s="330"/>
      <c r="M1" s="330"/>
      <c r="N1" s="330"/>
      <c r="O1" s="330"/>
      <c r="P1" s="330"/>
      <c r="Q1" s="451"/>
      <c r="R1" s="451"/>
      <c r="S1" s="451"/>
      <c r="T1" s="451"/>
      <c r="V1" s="51"/>
      <c r="W1"/>
    </row>
    <row r="2" spans="1:23" ht="30" customHeight="1" thickBot="1" x14ac:dyDescent="0.25">
      <c r="A2" s="450"/>
      <c r="D2" s="449"/>
      <c r="E2" s="449"/>
      <c r="F2" s="449"/>
      <c r="J2" s="329"/>
      <c r="K2" s="329"/>
      <c r="L2" s="329"/>
      <c r="M2" s="329"/>
      <c r="N2" s="329"/>
      <c r="O2" s="329"/>
      <c r="P2" s="329"/>
      <c r="Q2" s="329"/>
      <c r="R2" s="329"/>
      <c r="S2" s="329"/>
      <c r="T2" s="329"/>
      <c r="U2" s="329"/>
      <c r="V2" s="329"/>
    </row>
    <row r="3" spans="1:23" ht="15" customHeight="1" thickBot="1" x14ac:dyDescent="0.25">
      <c r="A3" s="448"/>
      <c r="B3" s="447"/>
      <c r="C3" s="446" t="s">
        <v>155</v>
      </c>
      <c r="D3" s="445"/>
      <c r="E3" s="445"/>
      <c r="F3" s="445"/>
      <c r="G3" s="445"/>
      <c r="H3" s="445"/>
      <c r="I3" s="445"/>
      <c r="J3" s="445"/>
      <c r="K3" s="445"/>
      <c r="L3" s="445"/>
      <c r="M3" s="445"/>
      <c r="N3" s="445"/>
      <c r="O3" s="445"/>
      <c r="P3" s="445"/>
      <c r="Q3" s="445"/>
      <c r="R3" s="445"/>
      <c r="S3" s="445"/>
      <c r="T3" s="445"/>
      <c r="U3" s="445"/>
      <c r="V3" s="444"/>
    </row>
    <row r="4" spans="1:23" ht="37.5" customHeight="1" thickTop="1" x14ac:dyDescent="0.2">
      <c r="A4" s="443" t="s">
        <v>154</v>
      </c>
      <c r="B4" s="435" t="s">
        <v>43</v>
      </c>
      <c r="C4" s="441" t="s">
        <v>153</v>
      </c>
      <c r="D4" s="317"/>
      <c r="E4" s="441" t="s">
        <v>127</v>
      </c>
      <c r="F4" s="317"/>
      <c r="G4" s="439" t="s">
        <v>152</v>
      </c>
      <c r="H4" s="442"/>
      <c r="I4" s="439" t="s">
        <v>151</v>
      </c>
      <c r="J4" s="442"/>
      <c r="K4" s="439" t="s">
        <v>150</v>
      </c>
      <c r="L4" s="442"/>
      <c r="M4" s="439" t="s">
        <v>149</v>
      </c>
      <c r="N4" s="442"/>
      <c r="O4" s="439" t="s">
        <v>148</v>
      </c>
      <c r="P4" s="438"/>
      <c r="Q4" s="441" t="s">
        <v>147</v>
      </c>
      <c r="R4" s="440"/>
      <c r="S4" s="439" t="s">
        <v>146</v>
      </c>
      <c r="T4" s="438"/>
      <c r="U4" s="437" t="s">
        <v>3</v>
      </c>
      <c r="V4" s="436"/>
    </row>
    <row r="5" spans="1:23" x14ac:dyDescent="0.2">
      <c r="A5" s="403" t="s">
        <v>104</v>
      </c>
      <c r="B5" s="435"/>
      <c r="C5" s="434" t="s">
        <v>145</v>
      </c>
      <c r="D5" s="433"/>
      <c r="E5" s="434" t="s">
        <v>144</v>
      </c>
      <c r="F5" s="433"/>
      <c r="G5" s="434" t="s">
        <v>143</v>
      </c>
      <c r="H5" s="433"/>
      <c r="I5" s="434" t="s">
        <v>142</v>
      </c>
      <c r="J5" s="433"/>
      <c r="K5" s="434" t="s">
        <v>141</v>
      </c>
      <c r="L5" s="433"/>
      <c r="M5" s="434" t="s">
        <v>140</v>
      </c>
      <c r="N5" s="433"/>
      <c r="O5" s="434" t="s">
        <v>139</v>
      </c>
      <c r="P5" s="433"/>
      <c r="Q5" s="434" t="s">
        <v>138</v>
      </c>
      <c r="R5" s="433"/>
      <c r="S5" s="434" t="s">
        <v>137</v>
      </c>
      <c r="T5" s="433"/>
      <c r="U5" s="432"/>
      <c r="V5" s="431"/>
    </row>
    <row r="6" spans="1:23" ht="12" thickBot="1" x14ac:dyDescent="0.25">
      <c r="A6" s="398"/>
      <c r="B6" s="430"/>
      <c r="C6" s="428" t="s">
        <v>39</v>
      </c>
      <c r="D6" s="429" t="s">
        <v>38</v>
      </c>
      <c r="E6" s="428" t="s">
        <v>39</v>
      </c>
      <c r="F6" s="429" t="s">
        <v>38</v>
      </c>
      <c r="G6" s="428" t="s">
        <v>39</v>
      </c>
      <c r="H6" s="429" t="s">
        <v>38</v>
      </c>
      <c r="I6" s="428" t="s">
        <v>39</v>
      </c>
      <c r="J6" s="429" t="s">
        <v>38</v>
      </c>
      <c r="K6" s="428" t="s">
        <v>39</v>
      </c>
      <c r="L6" s="429" t="s">
        <v>38</v>
      </c>
      <c r="M6" s="428" t="s">
        <v>39</v>
      </c>
      <c r="N6" s="429" t="s">
        <v>38</v>
      </c>
      <c r="O6" s="428" t="s">
        <v>39</v>
      </c>
      <c r="P6" s="429" t="s">
        <v>38</v>
      </c>
      <c r="Q6" s="428" t="s">
        <v>39</v>
      </c>
      <c r="R6" s="429" t="s">
        <v>38</v>
      </c>
      <c r="S6" s="428" t="s">
        <v>39</v>
      </c>
      <c r="T6" s="429" t="s">
        <v>38</v>
      </c>
      <c r="U6" s="428" t="s">
        <v>39</v>
      </c>
      <c r="V6" s="427" t="s">
        <v>38</v>
      </c>
    </row>
    <row r="7" spans="1:23" ht="12" customHeight="1" thickTop="1" x14ac:dyDescent="0.2">
      <c r="A7" s="22" t="str">
        <f>'t1'!A6</f>
        <v>SEGRETARIO A</v>
      </c>
      <c r="B7" s="393" t="str">
        <f>'t1'!B6</f>
        <v>0D0102</v>
      </c>
      <c r="C7" s="344"/>
      <c r="D7" s="344"/>
      <c r="E7" s="344"/>
      <c r="F7" s="344"/>
      <c r="G7" s="344"/>
      <c r="H7" s="344"/>
      <c r="I7" s="344"/>
      <c r="J7" s="344"/>
      <c r="K7" s="344"/>
      <c r="L7" s="344"/>
      <c r="M7" s="422"/>
      <c r="N7" s="421"/>
      <c r="O7" s="423"/>
      <c r="P7" s="421"/>
      <c r="Q7" s="344"/>
      <c r="R7" s="344"/>
      <c r="S7" s="344"/>
      <c r="T7" s="344"/>
      <c r="U7" s="420">
        <f>SUM(C7,E7,G7,I7,K7,M7,O7,Q7,S7)</f>
        <v>0</v>
      </c>
      <c r="V7" s="419">
        <f>SUM(D7,F7,H7,J7,L7,N7,P7,R7,T7)</f>
        <v>0</v>
      </c>
      <c r="W7" s="418">
        <f>'t1'!M6</f>
        <v>0</v>
      </c>
    </row>
    <row r="8" spans="1:23" ht="12" customHeight="1" x14ac:dyDescent="0.2">
      <c r="A8" s="22" t="str">
        <f>'t1'!A7</f>
        <v>SEGRETARIO B</v>
      </c>
      <c r="B8" s="393" t="str">
        <f>'t1'!B7</f>
        <v>0D0103</v>
      </c>
      <c r="C8" s="344"/>
      <c r="D8" s="344"/>
      <c r="E8" s="344"/>
      <c r="F8" s="344"/>
      <c r="G8" s="344"/>
      <c r="H8" s="344"/>
      <c r="I8" s="344"/>
      <c r="J8" s="344"/>
      <c r="K8" s="344"/>
      <c r="L8" s="344"/>
      <c r="M8" s="422"/>
      <c r="N8" s="421"/>
      <c r="O8" s="423"/>
      <c r="P8" s="421"/>
      <c r="Q8" s="344"/>
      <c r="R8" s="344"/>
      <c r="S8" s="344"/>
      <c r="T8" s="344"/>
      <c r="U8" s="420">
        <f>SUM(C8,E8,G8,I8,K8,M8,O8,Q8,S8)</f>
        <v>0</v>
      </c>
      <c r="V8" s="419">
        <f>SUM(D8,F8,H8,J8,L8,N8,P8,R8,T8)</f>
        <v>0</v>
      </c>
      <c r="W8" s="418">
        <f>'t1'!M7</f>
        <v>0</v>
      </c>
    </row>
    <row r="9" spans="1:23" ht="12" customHeight="1" x14ac:dyDescent="0.2">
      <c r="A9" s="22" t="str">
        <f>'t1'!A8</f>
        <v>SEGRETARIO C</v>
      </c>
      <c r="B9" s="393" t="str">
        <f>'t1'!B8</f>
        <v>0D0485</v>
      </c>
      <c r="C9" s="344"/>
      <c r="D9" s="344"/>
      <c r="E9" s="344"/>
      <c r="F9" s="344"/>
      <c r="G9" s="344"/>
      <c r="H9" s="344"/>
      <c r="I9" s="344"/>
      <c r="J9" s="344"/>
      <c r="K9" s="344"/>
      <c r="L9" s="344"/>
      <c r="M9" s="422"/>
      <c r="N9" s="421"/>
      <c r="O9" s="423"/>
      <c r="P9" s="421"/>
      <c r="Q9" s="344"/>
      <c r="R9" s="344"/>
      <c r="S9" s="344"/>
      <c r="T9" s="344"/>
      <c r="U9" s="420">
        <f>SUM(C9,E9,G9,I9,K9,M9,O9,Q9,S9)</f>
        <v>0</v>
      </c>
      <c r="V9" s="419">
        <f>SUM(D9,F9,H9,J9,L9,N9,P9,R9,T9)</f>
        <v>0</v>
      </c>
      <c r="W9" s="418">
        <f>'t1'!M8</f>
        <v>0</v>
      </c>
    </row>
    <row r="10" spans="1:23" ht="12" customHeight="1" x14ac:dyDescent="0.2">
      <c r="A10" s="22" t="str">
        <f>'t1'!A9</f>
        <v>DIRETTORE  GENERALE</v>
      </c>
      <c r="B10" s="393" t="str">
        <f>'t1'!B9</f>
        <v>0D0097</v>
      </c>
      <c r="C10" s="424"/>
      <c r="D10" s="421"/>
      <c r="E10" s="424"/>
      <c r="F10" s="422"/>
      <c r="G10" s="424"/>
      <c r="H10" s="422"/>
      <c r="I10" s="426"/>
      <c r="J10" s="425"/>
      <c r="K10" s="422"/>
      <c r="L10" s="421"/>
      <c r="M10" s="422"/>
      <c r="N10" s="421"/>
      <c r="O10" s="423"/>
      <c r="P10" s="421"/>
      <c r="Q10" s="422"/>
      <c r="R10" s="421"/>
      <c r="S10" s="422"/>
      <c r="T10" s="421"/>
      <c r="U10" s="420">
        <f>SUM(C10,E10,G10,I10,K10,M10,O10,Q10,S10)</f>
        <v>0</v>
      </c>
      <c r="V10" s="419">
        <f>SUM(D10,F10,H10,J10,L10,N10,P10,R10,T10)</f>
        <v>0</v>
      </c>
      <c r="W10" s="418">
        <f>'t1'!M9</f>
        <v>0</v>
      </c>
    </row>
    <row r="11" spans="1:23" ht="12" customHeight="1" x14ac:dyDescent="0.2">
      <c r="A11" s="22" t="str">
        <f>'t1'!A10</f>
        <v>ALTE SPECIALIZZ. FUORI D.O.</v>
      </c>
      <c r="B11" s="393" t="str">
        <f>'t1'!B10</f>
        <v>0D0095</v>
      </c>
      <c r="C11" s="424"/>
      <c r="D11" s="421"/>
      <c r="E11" s="424"/>
      <c r="F11" s="422"/>
      <c r="G11" s="424"/>
      <c r="H11" s="422"/>
      <c r="I11" s="426"/>
      <c r="J11" s="425"/>
      <c r="K11" s="422"/>
      <c r="L11" s="421"/>
      <c r="M11" s="422"/>
      <c r="N11" s="421"/>
      <c r="O11" s="423"/>
      <c r="P11" s="421"/>
      <c r="Q11" s="422"/>
      <c r="R11" s="421"/>
      <c r="S11" s="422"/>
      <c r="T11" s="421"/>
      <c r="U11" s="420">
        <f>SUM(C11,E11,G11,I11,K11,M11,O11,Q11,S11)</f>
        <v>0</v>
      </c>
      <c r="V11" s="419">
        <f>SUM(D11,F11,H11,J11,L11,N11,P11,R11,T11)</f>
        <v>0</v>
      </c>
      <c r="W11" s="418">
        <f>'t1'!M10</f>
        <v>0</v>
      </c>
    </row>
    <row r="12" spans="1:23" ht="12" customHeight="1" x14ac:dyDescent="0.2">
      <c r="A12" s="22" t="str">
        <f>'t1'!A11</f>
        <v>DIRIGENTE A TEMPO DETERMINATO FUORI D.O.</v>
      </c>
      <c r="B12" s="393" t="str">
        <f>'t1'!B11</f>
        <v>0D0098</v>
      </c>
      <c r="C12" s="424"/>
      <c r="D12" s="421"/>
      <c r="E12" s="424"/>
      <c r="F12" s="422"/>
      <c r="G12" s="424"/>
      <c r="H12" s="422"/>
      <c r="I12" s="426"/>
      <c r="J12" s="425"/>
      <c r="K12" s="422"/>
      <c r="L12" s="421"/>
      <c r="M12" s="422"/>
      <c r="N12" s="421"/>
      <c r="O12" s="423"/>
      <c r="P12" s="421"/>
      <c r="Q12" s="422"/>
      <c r="R12" s="421"/>
      <c r="S12" s="422"/>
      <c r="T12" s="421"/>
      <c r="U12" s="420">
        <f>SUM(C12,E12,G12,I12,K12,M12,O12,Q12,S12)</f>
        <v>0</v>
      </c>
      <c r="V12" s="419">
        <f>SUM(D12,F12,H12,J12,L12,N12,P12,R12,T12)</f>
        <v>0</v>
      </c>
      <c r="W12" s="418">
        <f>'t1'!M11</f>
        <v>0</v>
      </c>
    </row>
    <row r="13" spans="1:23" ht="12" customHeight="1" x14ac:dyDescent="0.2">
      <c r="A13" s="22" t="str">
        <f>'t1'!A12</f>
        <v>SEGRETARIO GENERALE CCIAA</v>
      </c>
      <c r="B13" s="393" t="str">
        <f>'t1'!B12</f>
        <v>0D0104</v>
      </c>
      <c r="C13" s="424"/>
      <c r="D13" s="421"/>
      <c r="E13" s="424"/>
      <c r="F13" s="422"/>
      <c r="G13" s="424"/>
      <c r="H13" s="422"/>
      <c r="I13" s="426"/>
      <c r="J13" s="425"/>
      <c r="K13" s="422"/>
      <c r="L13" s="421"/>
      <c r="M13" s="422"/>
      <c r="N13" s="421"/>
      <c r="O13" s="423"/>
      <c r="P13" s="421"/>
      <c r="Q13" s="422"/>
      <c r="R13" s="421"/>
      <c r="S13" s="422"/>
      <c r="T13" s="421"/>
      <c r="U13" s="420">
        <f>SUM(C13,E13,G13,I13,K13,M13,O13,Q13,S13)</f>
        <v>0</v>
      </c>
      <c r="V13" s="419">
        <f>SUM(D13,F13,H13,J13,L13,N13,P13,R13,T13)</f>
        <v>0</v>
      </c>
      <c r="W13" s="418">
        <f>'t1'!M12</f>
        <v>0</v>
      </c>
    </row>
    <row r="14" spans="1:23" ht="12" customHeight="1" x14ac:dyDescent="0.2">
      <c r="A14" s="22" t="str">
        <f>'t1'!A13</f>
        <v>DIRIGENTE A TEMPO INDETERMINATO</v>
      </c>
      <c r="B14" s="393" t="str">
        <f>'t1'!B13</f>
        <v>0D0164</v>
      </c>
      <c r="C14" s="424"/>
      <c r="D14" s="421"/>
      <c r="E14" s="424"/>
      <c r="F14" s="422"/>
      <c r="G14" s="424"/>
      <c r="H14" s="422"/>
      <c r="I14" s="426"/>
      <c r="J14" s="425"/>
      <c r="K14" s="422"/>
      <c r="L14" s="421"/>
      <c r="M14" s="422"/>
      <c r="N14" s="421"/>
      <c r="O14" s="423"/>
      <c r="P14" s="421"/>
      <c r="Q14" s="422"/>
      <c r="R14" s="421"/>
      <c r="S14" s="422"/>
      <c r="T14" s="421"/>
      <c r="U14" s="420">
        <f>SUM(C14,E14,G14,I14,K14,M14,O14,Q14,S14)</f>
        <v>0</v>
      </c>
      <c r="V14" s="419">
        <f>SUM(D14,F14,H14,J14,L14,N14,P14,R14,T14)</f>
        <v>0</v>
      </c>
      <c r="W14" s="418">
        <f>'t1'!M13</f>
        <v>0</v>
      </c>
    </row>
    <row r="15" spans="1:23" ht="12" customHeight="1" x14ac:dyDescent="0.2">
      <c r="A15" s="22" t="str">
        <f>'t1'!A14</f>
        <v>DIRIGENTE A TEMPO DETERMINATO IN D.O.</v>
      </c>
      <c r="B15" s="393" t="str">
        <f>'t1'!B14</f>
        <v>0D0165</v>
      </c>
      <c r="C15" s="424"/>
      <c r="D15" s="421"/>
      <c r="E15" s="424"/>
      <c r="F15" s="422"/>
      <c r="G15" s="424"/>
      <c r="H15" s="422"/>
      <c r="I15" s="426"/>
      <c r="J15" s="425"/>
      <c r="K15" s="422"/>
      <c r="L15" s="421"/>
      <c r="M15" s="422"/>
      <c r="N15" s="421"/>
      <c r="O15" s="423"/>
      <c r="P15" s="421"/>
      <c r="Q15" s="422"/>
      <c r="R15" s="421"/>
      <c r="S15" s="422"/>
      <c r="T15" s="421"/>
      <c r="U15" s="420">
        <f>SUM(C15,E15,G15,I15,K15,M15,O15,Q15,S15)</f>
        <v>0</v>
      </c>
      <c r="V15" s="419">
        <f>SUM(D15,F15,H15,J15,L15,N15,P15,R15,T15)</f>
        <v>0</v>
      </c>
      <c r="W15" s="418">
        <f>'t1'!M14</f>
        <v>0</v>
      </c>
    </row>
    <row r="16" spans="1:23" ht="12" customHeight="1" x14ac:dyDescent="0.2">
      <c r="A16" s="22" t="str">
        <f>'t1'!A15</f>
        <v xml:space="preserve">ALTE SPECIALIZZ. IN D.O. </v>
      </c>
      <c r="B16" s="393" t="str">
        <f>'t1'!B15</f>
        <v>0D0I95</v>
      </c>
      <c r="C16" s="424"/>
      <c r="D16" s="421"/>
      <c r="E16" s="424"/>
      <c r="F16" s="422"/>
      <c r="G16" s="424"/>
      <c r="H16" s="422"/>
      <c r="I16" s="426"/>
      <c r="J16" s="425"/>
      <c r="K16" s="422"/>
      <c r="L16" s="421"/>
      <c r="M16" s="422"/>
      <c r="N16" s="421"/>
      <c r="O16" s="423"/>
      <c r="P16" s="421"/>
      <c r="Q16" s="422"/>
      <c r="R16" s="421"/>
      <c r="S16" s="422"/>
      <c r="T16" s="421"/>
      <c r="U16" s="420">
        <f>SUM(C16,E16,G16,I16,K16,M16,O16,Q16,S16)</f>
        <v>0</v>
      </c>
      <c r="V16" s="419">
        <f>SUM(D16,F16,H16,J16,L16,N16,P16,R16,T16)</f>
        <v>0</v>
      </c>
      <c r="W16" s="418">
        <f>'t1'!M15</f>
        <v>0</v>
      </c>
    </row>
    <row r="17" spans="1:23" ht="12" customHeight="1" x14ac:dyDescent="0.2">
      <c r="A17" s="22" t="str">
        <f>'t1'!A16</f>
        <v>RESPONSABILE DEI SERVIZI O DEGLI UFFICI IN D.O</v>
      </c>
      <c r="B17" s="393" t="str">
        <f>'t1'!B16</f>
        <v>0D0I96</v>
      </c>
      <c r="C17" s="424"/>
      <c r="D17" s="421"/>
      <c r="E17" s="424"/>
      <c r="F17" s="422"/>
      <c r="G17" s="424"/>
      <c r="H17" s="422"/>
      <c r="I17" s="426"/>
      <c r="J17" s="425"/>
      <c r="K17" s="422"/>
      <c r="L17" s="421"/>
      <c r="M17" s="422"/>
      <c r="N17" s="421"/>
      <c r="O17" s="423"/>
      <c r="P17" s="421"/>
      <c r="Q17" s="422"/>
      <c r="R17" s="421"/>
      <c r="S17" s="422"/>
      <c r="T17" s="421"/>
      <c r="U17" s="420">
        <f>SUM(C17,E17,G17,I17,K17,M17,O17,Q17,S17)</f>
        <v>0</v>
      </c>
      <c r="V17" s="419">
        <f>SUM(D17,F17,H17,J17,L17,N17,P17,R17,T17)</f>
        <v>0</v>
      </c>
      <c r="W17" s="418">
        <f>'t1'!M16</f>
        <v>0</v>
      </c>
    </row>
    <row r="18" spans="1:23" ht="12" customHeight="1" x14ac:dyDescent="0.2">
      <c r="A18" s="22" t="str">
        <f>'t1'!A17</f>
        <v>FUNZIONARI ED ELEVATA QUALIFICAZIONE</v>
      </c>
      <c r="B18" s="393" t="str">
        <f>'t1'!B17</f>
        <v>0FZEQF</v>
      </c>
      <c r="C18" s="424"/>
      <c r="D18" s="421"/>
      <c r="E18" s="424"/>
      <c r="F18" s="422"/>
      <c r="G18" s="424"/>
      <c r="H18" s="422"/>
      <c r="I18" s="424"/>
      <c r="J18" s="421"/>
      <c r="K18" s="422"/>
      <c r="L18" s="421"/>
      <c r="M18" s="422"/>
      <c r="N18" s="421"/>
      <c r="O18" s="423"/>
      <c r="P18" s="421"/>
      <c r="Q18" s="422"/>
      <c r="R18" s="421"/>
      <c r="S18" s="422"/>
      <c r="T18" s="421"/>
      <c r="U18" s="420">
        <f>SUM(C18,E18,G18,I18,K18,M18,O18,Q18,S18)</f>
        <v>0</v>
      </c>
      <c r="V18" s="419">
        <f>SUM(D18,F18,H18,J18,L18,N18,P18,R18,T18)</f>
        <v>0</v>
      </c>
      <c r="W18" s="418">
        <f>'t1'!M17</f>
        <v>0</v>
      </c>
    </row>
    <row r="19" spans="1:23" ht="12" customHeight="1" x14ac:dyDescent="0.2">
      <c r="A19" s="22" t="str">
        <f>'t1'!A18</f>
        <v>ISTRUTTORI</v>
      </c>
      <c r="B19" s="393" t="str">
        <f>'t1'!B18</f>
        <v>0IR000</v>
      </c>
      <c r="C19" s="424"/>
      <c r="D19" s="421"/>
      <c r="E19" s="424"/>
      <c r="F19" s="422"/>
      <c r="G19" s="424"/>
      <c r="H19" s="422"/>
      <c r="I19" s="424"/>
      <c r="J19" s="421"/>
      <c r="K19" s="422"/>
      <c r="L19" s="421"/>
      <c r="M19" s="422"/>
      <c r="N19" s="421"/>
      <c r="O19" s="423"/>
      <c r="P19" s="421"/>
      <c r="Q19" s="422"/>
      <c r="R19" s="421"/>
      <c r="S19" s="422"/>
      <c r="T19" s="421"/>
      <c r="U19" s="420">
        <f>SUM(C19,E19,G19,I19,K19,M19,O19,Q19,S19)</f>
        <v>0</v>
      </c>
      <c r="V19" s="419">
        <f>SUM(D19,F19,H19,J19,L19,N19,P19,R19,T19)</f>
        <v>0</v>
      </c>
      <c r="W19" s="418">
        <f>'t1'!M18</f>
        <v>0</v>
      </c>
    </row>
    <row r="20" spans="1:23" ht="12" customHeight="1" x14ac:dyDescent="0.2">
      <c r="A20" s="22" t="str">
        <f>'t1'!A19</f>
        <v>OPERATORI ESPERTI</v>
      </c>
      <c r="B20" s="393" t="str">
        <f>'t1'!B19</f>
        <v>0OEESP</v>
      </c>
      <c r="C20" s="424"/>
      <c r="D20" s="421"/>
      <c r="E20" s="424"/>
      <c r="F20" s="422"/>
      <c r="G20" s="424"/>
      <c r="H20" s="422"/>
      <c r="I20" s="424"/>
      <c r="J20" s="421"/>
      <c r="K20" s="422"/>
      <c r="L20" s="421"/>
      <c r="M20" s="422"/>
      <c r="N20" s="421"/>
      <c r="O20" s="423"/>
      <c r="P20" s="421"/>
      <c r="Q20" s="422"/>
      <c r="R20" s="421"/>
      <c r="S20" s="422"/>
      <c r="T20" s="421"/>
      <c r="U20" s="420">
        <f>SUM(C20,E20,G20,I20,K20,M20,O20,Q20,S20)</f>
        <v>0</v>
      </c>
      <c r="V20" s="419">
        <f>SUM(D20,F20,H20,J20,L20,N20,P20,R20,T20)</f>
        <v>0</v>
      </c>
      <c r="W20" s="418">
        <f>'t1'!M19</f>
        <v>0</v>
      </c>
    </row>
    <row r="21" spans="1:23" ht="12" customHeight="1" x14ac:dyDescent="0.2">
      <c r="A21" s="22" t="str">
        <f>'t1'!A20</f>
        <v>OPERATORI</v>
      </c>
      <c r="B21" s="393" t="str">
        <f>'t1'!B20</f>
        <v>0OP000</v>
      </c>
      <c r="C21" s="424"/>
      <c r="D21" s="421"/>
      <c r="E21" s="424"/>
      <c r="F21" s="422"/>
      <c r="G21" s="424"/>
      <c r="H21" s="422"/>
      <c r="I21" s="424"/>
      <c r="J21" s="421"/>
      <c r="K21" s="422"/>
      <c r="L21" s="421"/>
      <c r="M21" s="422"/>
      <c r="N21" s="421"/>
      <c r="O21" s="423"/>
      <c r="P21" s="421"/>
      <c r="Q21" s="422"/>
      <c r="R21" s="421"/>
      <c r="S21" s="422"/>
      <c r="T21" s="421"/>
      <c r="U21" s="420">
        <f>SUM(C21,E21,G21,I21,K21,M21,O21,Q21,S21)</f>
        <v>0</v>
      </c>
      <c r="V21" s="419">
        <f>SUM(D21,F21,H21,J21,L21,N21,P21,R21,T21)</f>
        <v>0</v>
      </c>
      <c r="W21" s="418">
        <f>'t1'!M20</f>
        <v>0</v>
      </c>
    </row>
    <row r="22" spans="1:23" ht="12" customHeight="1" x14ac:dyDescent="0.2">
      <c r="A22" s="22" t="str">
        <f>'t1'!A21</f>
        <v>CONTRATTISTI</v>
      </c>
      <c r="B22" s="393" t="str">
        <f>'t1'!B21</f>
        <v>000061</v>
      </c>
      <c r="C22" s="424"/>
      <c r="D22" s="421"/>
      <c r="E22" s="424"/>
      <c r="F22" s="422"/>
      <c r="G22" s="424"/>
      <c r="H22" s="422"/>
      <c r="I22" s="424"/>
      <c r="J22" s="421"/>
      <c r="K22" s="422"/>
      <c r="L22" s="421"/>
      <c r="M22" s="422"/>
      <c r="N22" s="421"/>
      <c r="O22" s="423"/>
      <c r="P22" s="421"/>
      <c r="Q22" s="422"/>
      <c r="R22" s="421"/>
      <c r="S22" s="422"/>
      <c r="T22" s="421"/>
      <c r="U22" s="420">
        <f>SUM(C22,E22,G22,I22,K22,M22,O22,Q22,S22)</f>
        <v>0</v>
      </c>
      <c r="V22" s="419">
        <f>SUM(D22,F22,H22,J22,L22,N22,P22,R22,T22)</f>
        <v>0</v>
      </c>
      <c r="W22" s="418">
        <f>'t1'!M21</f>
        <v>0</v>
      </c>
    </row>
    <row r="23" spans="1:23" ht="12" customHeight="1" thickBot="1" x14ac:dyDescent="0.25">
      <c r="A23" s="22" t="str">
        <f>'t1'!A22</f>
        <v>COLLABORATORE A T.D. ART. 90 TUEL</v>
      </c>
      <c r="B23" s="393" t="str">
        <f>'t1'!B22</f>
        <v>000096</v>
      </c>
      <c r="C23" s="424"/>
      <c r="D23" s="421"/>
      <c r="E23" s="424"/>
      <c r="F23" s="422"/>
      <c r="G23" s="424"/>
      <c r="H23" s="422"/>
      <c r="I23" s="424"/>
      <c r="J23" s="421"/>
      <c r="K23" s="422"/>
      <c r="L23" s="421"/>
      <c r="M23" s="422"/>
      <c r="N23" s="421"/>
      <c r="O23" s="423"/>
      <c r="P23" s="421"/>
      <c r="Q23" s="422"/>
      <c r="R23" s="421"/>
      <c r="S23" s="422"/>
      <c r="T23" s="421"/>
      <c r="U23" s="420">
        <f>SUM(C23,E23,G23,I23,K23,M23,O23,Q23,S23)</f>
        <v>0</v>
      </c>
      <c r="V23" s="419">
        <f>SUM(D23,F23,H23,J23,L23,N23,P23,R23,T23)</f>
        <v>0</v>
      </c>
      <c r="W23" s="418">
        <f>'t1'!M22</f>
        <v>0</v>
      </c>
    </row>
    <row r="24" spans="1:23" ht="12.75" customHeight="1" thickTop="1" thickBot="1" x14ac:dyDescent="0.25">
      <c r="A24" s="417" t="s">
        <v>3</v>
      </c>
      <c r="B24" s="416"/>
      <c r="C24" s="413">
        <f>SUM(C7:C23)</f>
        <v>0</v>
      </c>
      <c r="D24" s="414">
        <f>SUM(D7:D23)</f>
        <v>0</v>
      </c>
      <c r="E24" s="415">
        <f>SUM(E7:E23)</f>
        <v>0</v>
      </c>
      <c r="F24" s="414">
        <f>SUM(F7:F23)</f>
        <v>0</v>
      </c>
      <c r="G24" s="415">
        <f>SUM(G7:G23)</f>
        <v>0</v>
      </c>
      <c r="H24" s="414">
        <f>SUM(H7:H23)</f>
        <v>0</v>
      </c>
      <c r="I24" s="415">
        <f>SUM(I7:I23)</f>
        <v>0</v>
      </c>
      <c r="J24" s="414">
        <f>SUM(J7:J23)</f>
        <v>0</v>
      </c>
      <c r="K24" s="415">
        <f>SUM(K7:K23)</f>
        <v>0</v>
      </c>
      <c r="L24" s="414">
        <f>SUM(L7:L23)</f>
        <v>0</v>
      </c>
      <c r="M24" s="415">
        <f>SUM(M7:M23)</f>
        <v>0</v>
      </c>
      <c r="N24" s="414">
        <f>SUM(N7:N23)</f>
        <v>0</v>
      </c>
      <c r="O24" s="415">
        <f>SUM(O7:O23)</f>
        <v>0</v>
      </c>
      <c r="P24" s="414">
        <f>SUM(P7:P23)</f>
        <v>0</v>
      </c>
      <c r="Q24" s="415">
        <f>SUM(Q7:Q23)</f>
        <v>0</v>
      </c>
      <c r="R24" s="414">
        <f>SUM(R7:R23)</f>
        <v>0</v>
      </c>
      <c r="S24" s="415">
        <f>SUM(S7:S23)</f>
        <v>0</v>
      </c>
      <c r="T24" s="414">
        <f>SUM(T7:T23)</f>
        <v>0</v>
      </c>
      <c r="U24" s="413">
        <f>SUM(U7:U23)</f>
        <v>0</v>
      </c>
      <c r="V24" s="412">
        <f>SUM(V7:V23)</f>
        <v>0</v>
      </c>
    </row>
    <row r="26" spans="1:23" ht="9.75" customHeight="1" x14ac:dyDescent="0.2">
      <c r="A26" s="1" t="str">
        <f>'t1'!$A$24</f>
        <v>(a) personale a tempo indeterminato al quale viene applicato un contratto di lavoro di tipo privatistico (es.:tipografico,chimico,edile,metalmeccanico,portierato, ecc.)</v>
      </c>
      <c r="B26" s="2"/>
      <c r="C26" s="1"/>
      <c r="D26" s="1"/>
      <c r="E26" s="1"/>
      <c r="F26" s="1"/>
      <c r="G26" s="1"/>
      <c r="H26" s="1"/>
      <c r="I26" s="1"/>
      <c r="J26" s="1"/>
      <c r="K26" s="1"/>
      <c r="L26" s="1"/>
      <c r="M26" s="1"/>
      <c r="N26" s="1"/>
      <c r="O26" s="1"/>
      <c r="P26" s="1"/>
      <c r="Q26" s="1"/>
      <c r="R26" s="1"/>
      <c r="S26" s="1"/>
      <c r="T26" s="1"/>
    </row>
    <row r="27" spans="1:23" s="1" customFormat="1" x14ac:dyDescent="0.2">
      <c r="A27" s="1" t="str">
        <f>'t1'!$A$25</f>
        <v>(b) cfr." istruzioni generali e specifiche di comparto" e "glossario"</v>
      </c>
      <c r="B27" s="2"/>
    </row>
    <row r="28" spans="1:23" x14ac:dyDescent="0.2">
      <c r="A28" s="270" t="s">
        <v>136</v>
      </c>
    </row>
  </sheetData>
  <sheetProtection algorithmName="SHA-512" hashValue="9/I+q1Yvy/1z7YVZwkc6FEi5SssmQbGYwEznAibV6jrgfFH/aXrsAU3hz9wjzOrQPb4dOC8AIfPHhjiRWCcc4w==" saltValue="LzuzA/eZVqYLrMBN5MJ0Aw==" spinCount="100000" sheet="1" formatColumns="0" selectLockedCells="1"/>
  <mergeCells count="22">
    <mergeCell ref="E5:F5"/>
    <mergeCell ref="O4:P4"/>
    <mergeCell ref="G5:H5"/>
    <mergeCell ref="I5:J5"/>
    <mergeCell ref="M4:N4"/>
    <mergeCell ref="S4:T4"/>
    <mergeCell ref="U4:V4"/>
    <mergeCell ref="M5:N5"/>
    <mergeCell ref="O5:P5"/>
    <mergeCell ref="K4:L4"/>
    <mergeCell ref="U5:V5"/>
    <mergeCell ref="S5:T5"/>
    <mergeCell ref="C5:D5"/>
    <mergeCell ref="A1:P1"/>
    <mergeCell ref="G4:H4"/>
    <mergeCell ref="C4:D4"/>
    <mergeCell ref="E4:F4"/>
    <mergeCell ref="K5:L5"/>
    <mergeCell ref="J2:V2"/>
    <mergeCell ref="I4:J4"/>
    <mergeCell ref="Q4:R4"/>
    <mergeCell ref="Q5:R5"/>
  </mergeCells>
  <conditionalFormatting sqref="A7:V23">
    <cfRule type="expression" dxfId="8" priority="1" stopIfTrue="1">
      <formula>$W7&gt;0</formula>
    </cfRule>
  </conditionalFormatting>
  <printOptions horizontalCentered="1" verticalCentered="1"/>
  <pageMargins left="0" right="0" top="0.19685039370078741" bottom="0.16" header="0.17" footer="0.16"/>
  <pageSetup paperSize="9" scale="63"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
  <sheetViews>
    <sheetView showGridLines="0" zoomScaleNormal="100" workbookViewId="0">
      <pane xSplit="2" ySplit="5" topLeftCell="C6" activePane="bottomRight" state="frozen"/>
      <selection activeCell="AA6" sqref="AA6"/>
      <selection pane="topRight" activeCell="AA6" sqref="AA6"/>
      <selection pane="bottomLeft" activeCell="AA6" sqref="AA6"/>
      <selection pane="bottomRight" activeCell="AA6" sqref="AA6"/>
    </sheetView>
  </sheetViews>
  <sheetFormatPr defaultColWidth="10.6640625" defaultRowHeight="11.25" x14ac:dyDescent="0.2"/>
  <cols>
    <col min="1" max="1" width="43.33203125" style="452" customWidth="1"/>
    <col min="2" max="2" width="10.5" style="453" customWidth="1"/>
    <col min="3" max="22" width="8.33203125" style="452" customWidth="1"/>
    <col min="23" max="23" width="10" style="452" customWidth="1"/>
    <col min="24" max="24" width="10.6640625" style="452"/>
    <col min="25" max="25" width="10.6640625" style="452" hidden="1" customWidth="1"/>
    <col min="26" max="16384" width="10.6640625" style="452"/>
  </cols>
  <sheetData>
    <row r="1" spans="1:25" s="1" customFormat="1" ht="43.5" customHeight="1" x14ac:dyDescent="0.2">
      <c r="A1" s="330" t="str">
        <f>'t1'!A1</f>
        <v>REGIONI ED AUTONOMIE LOCALI - anno 2025</v>
      </c>
      <c r="B1" s="330"/>
      <c r="C1" s="330"/>
      <c r="D1" s="330"/>
      <c r="E1" s="330"/>
      <c r="F1" s="330"/>
      <c r="G1" s="330"/>
      <c r="H1" s="330"/>
      <c r="I1" s="330"/>
      <c r="J1" s="330"/>
      <c r="K1" s="330"/>
      <c r="L1" s="330"/>
      <c r="M1" s="330"/>
      <c r="N1" s="330"/>
      <c r="O1" s="330"/>
      <c r="P1" s="330"/>
      <c r="Q1" s="330"/>
      <c r="R1" s="330"/>
      <c r="S1" s="330"/>
      <c r="T1" s="330"/>
      <c r="U1" s="330"/>
      <c r="V1" s="330"/>
      <c r="X1" s="51"/>
    </row>
    <row r="2" spans="1:25" ht="30" customHeight="1" thickBot="1" x14ac:dyDescent="0.25">
      <c r="A2" s="483"/>
      <c r="P2" s="329"/>
      <c r="Q2" s="329"/>
      <c r="R2" s="329"/>
      <c r="S2" s="329"/>
      <c r="T2" s="329"/>
      <c r="U2" s="329"/>
      <c r="V2" s="329"/>
      <c r="W2" s="329"/>
      <c r="X2" s="329"/>
    </row>
    <row r="3" spans="1:25" ht="16.5" customHeight="1" thickBot="1" x14ac:dyDescent="0.25">
      <c r="A3" s="482"/>
      <c r="B3" s="481"/>
      <c r="C3" s="480" t="s">
        <v>155</v>
      </c>
      <c r="D3" s="479"/>
      <c r="E3" s="479"/>
      <c r="F3" s="479"/>
      <c r="G3" s="479"/>
      <c r="H3" s="479"/>
      <c r="I3" s="479"/>
      <c r="J3" s="479"/>
      <c r="K3" s="479"/>
      <c r="L3" s="479"/>
      <c r="M3" s="479"/>
      <c r="N3" s="479"/>
      <c r="O3" s="479"/>
      <c r="P3" s="479"/>
      <c r="Q3" s="479"/>
      <c r="R3" s="479"/>
      <c r="S3" s="479"/>
      <c r="T3" s="478"/>
      <c r="U3" s="479"/>
      <c r="V3" s="478"/>
      <c r="W3" s="479"/>
      <c r="X3" s="478"/>
    </row>
    <row r="4" spans="1:25" ht="16.5" customHeight="1" thickTop="1" x14ac:dyDescent="0.2">
      <c r="A4" s="477" t="s">
        <v>166</v>
      </c>
      <c r="B4" s="476" t="s">
        <v>43</v>
      </c>
      <c r="C4" s="475" t="s">
        <v>165</v>
      </c>
      <c r="D4" s="474"/>
      <c r="E4" s="475" t="s">
        <v>164</v>
      </c>
      <c r="F4" s="474"/>
      <c r="G4" s="475" t="s">
        <v>163</v>
      </c>
      <c r="H4" s="474"/>
      <c r="I4" s="475" t="s">
        <v>162</v>
      </c>
      <c r="J4" s="474"/>
      <c r="K4" s="475" t="s">
        <v>161</v>
      </c>
      <c r="L4" s="474"/>
      <c r="M4" s="475" t="s">
        <v>160</v>
      </c>
      <c r="N4" s="474"/>
      <c r="O4" s="475" t="s">
        <v>159</v>
      </c>
      <c r="P4" s="474"/>
      <c r="Q4" s="475" t="s">
        <v>158</v>
      </c>
      <c r="R4" s="474"/>
      <c r="S4" s="475" t="s">
        <v>157</v>
      </c>
      <c r="T4" s="474"/>
      <c r="U4" s="475" t="s">
        <v>156</v>
      </c>
      <c r="V4" s="474"/>
      <c r="W4" s="473" t="s">
        <v>3</v>
      </c>
      <c r="X4" s="472"/>
    </row>
    <row r="5" spans="1:25" ht="12" thickBot="1" x14ac:dyDescent="0.25">
      <c r="A5" s="308" t="s">
        <v>104</v>
      </c>
      <c r="B5" s="471"/>
      <c r="C5" s="469" t="s">
        <v>95</v>
      </c>
      <c r="D5" s="470" t="s">
        <v>94</v>
      </c>
      <c r="E5" s="469" t="s">
        <v>95</v>
      </c>
      <c r="F5" s="470" t="s">
        <v>94</v>
      </c>
      <c r="G5" s="469" t="s">
        <v>95</v>
      </c>
      <c r="H5" s="470" t="s">
        <v>94</v>
      </c>
      <c r="I5" s="469" t="s">
        <v>95</v>
      </c>
      <c r="J5" s="470" t="s">
        <v>94</v>
      </c>
      <c r="K5" s="469" t="s">
        <v>95</v>
      </c>
      <c r="L5" s="470" t="s">
        <v>94</v>
      </c>
      <c r="M5" s="469" t="s">
        <v>95</v>
      </c>
      <c r="N5" s="470" t="s">
        <v>94</v>
      </c>
      <c r="O5" s="469" t="s">
        <v>95</v>
      </c>
      <c r="P5" s="470" t="s">
        <v>94</v>
      </c>
      <c r="Q5" s="469" t="s">
        <v>95</v>
      </c>
      <c r="R5" s="470" t="s">
        <v>94</v>
      </c>
      <c r="S5" s="469" t="s">
        <v>95</v>
      </c>
      <c r="T5" s="468" t="s">
        <v>94</v>
      </c>
      <c r="U5" s="469" t="s">
        <v>95</v>
      </c>
      <c r="V5" s="468" t="s">
        <v>94</v>
      </c>
      <c r="W5" s="469" t="s">
        <v>95</v>
      </c>
      <c r="X5" s="468" t="s">
        <v>94</v>
      </c>
    </row>
    <row r="6" spans="1:25" ht="12.75" customHeight="1" thickTop="1" x14ac:dyDescent="0.2">
      <c r="A6" s="22" t="str">
        <f>'t1'!A6</f>
        <v>SEGRETARIO A</v>
      </c>
      <c r="B6" s="393" t="str">
        <f>'t1'!B6</f>
        <v>0D0102</v>
      </c>
      <c r="C6" s="465"/>
      <c r="D6" s="464"/>
      <c r="E6" s="465"/>
      <c r="F6" s="464"/>
      <c r="G6" s="465"/>
      <c r="H6" s="464"/>
      <c r="I6" s="465"/>
      <c r="J6" s="464"/>
      <c r="K6" s="465"/>
      <c r="L6" s="464"/>
      <c r="M6" s="467"/>
      <c r="N6" s="466"/>
      <c r="O6" s="465"/>
      <c r="P6" s="464"/>
      <c r="Q6" s="465"/>
      <c r="R6" s="464"/>
      <c r="S6" s="463"/>
      <c r="T6" s="462"/>
      <c r="U6" s="463"/>
      <c r="V6" s="462"/>
      <c r="W6" s="461">
        <f>SUM(C6,E6,G6,I6,K6,M6,O6,Q6,S6,U6)</f>
        <v>0</v>
      </c>
      <c r="X6" s="460">
        <f>SUM(D6,F6,H6,J6,L6,N6,P6,R6,T6,V6)</f>
        <v>0</v>
      </c>
      <c r="Y6" s="459">
        <f>'t1'!M6</f>
        <v>0</v>
      </c>
    </row>
    <row r="7" spans="1:25" ht="12.75" customHeight="1" x14ac:dyDescent="0.2">
      <c r="A7" s="22" t="str">
        <f>'t1'!A7</f>
        <v>SEGRETARIO B</v>
      </c>
      <c r="B7" s="393" t="str">
        <f>'t1'!B7</f>
        <v>0D0103</v>
      </c>
      <c r="C7" s="465"/>
      <c r="D7" s="464"/>
      <c r="E7" s="465"/>
      <c r="F7" s="464"/>
      <c r="G7" s="465"/>
      <c r="H7" s="464"/>
      <c r="I7" s="465"/>
      <c r="J7" s="464"/>
      <c r="K7" s="465"/>
      <c r="L7" s="464"/>
      <c r="M7" s="467"/>
      <c r="N7" s="466"/>
      <c r="O7" s="465"/>
      <c r="P7" s="464"/>
      <c r="Q7" s="465"/>
      <c r="R7" s="464"/>
      <c r="S7" s="463"/>
      <c r="T7" s="462"/>
      <c r="U7" s="463"/>
      <c r="V7" s="462"/>
      <c r="W7" s="461">
        <f>SUM(C7,E7,G7,I7,K7,M7,O7,Q7,S7,U7)</f>
        <v>0</v>
      </c>
      <c r="X7" s="460">
        <f>SUM(D7,F7,H7,J7,L7,N7,P7,R7,T7,V7)</f>
        <v>0</v>
      </c>
      <c r="Y7" s="459">
        <f>'t1'!M7</f>
        <v>0</v>
      </c>
    </row>
    <row r="8" spans="1:25" ht="12.75" customHeight="1" x14ac:dyDescent="0.2">
      <c r="A8" s="22" t="str">
        <f>'t1'!A8</f>
        <v>SEGRETARIO C</v>
      </c>
      <c r="B8" s="393" t="str">
        <f>'t1'!B8</f>
        <v>0D0485</v>
      </c>
      <c r="C8" s="465"/>
      <c r="D8" s="464"/>
      <c r="E8" s="465"/>
      <c r="F8" s="464"/>
      <c r="G8" s="465"/>
      <c r="H8" s="464"/>
      <c r="I8" s="465"/>
      <c r="J8" s="464"/>
      <c r="K8" s="465"/>
      <c r="L8" s="464"/>
      <c r="M8" s="467"/>
      <c r="N8" s="466"/>
      <c r="O8" s="465"/>
      <c r="P8" s="464"/>
      <c r="Q8" s="465"/>
      <c r="R8" s="464"/>
      <c r="S8" s="463"/>
      <c r="T8" s="462"/>
      <c r="U8" s="463"/>
      <c r="V8" s="462"/>
      <c r="W8" s="461">
        <f>SUM(C8,E8,G8,I8,K8,M8,O8,Q8,S8,U8)</f>
        <v>0</v>
      </c>
      <c r="X8" s="460">
        <f>SUM(D8,F8,H8,J8,L8,N8,P8,R8,T8,V8)</f>
        <v>0</v>
      </c>
      <c r="Y8" s="459">
        <f>'t1'!M8</f>
        <v>0</v>
      </c>
    </row>
    <row r="9" spans="1:25" ht="12.75" customHeight="1" x14ac:dyDescent="0.2">
      <c r="A9" s="22" t="str">
        <f>'t1'!A9</f>
        <v>DIRETTORE  GENERALE</v>
      </c>
      <c r="B9" s="393" t="str">
        <f>'t1'!B9</f>
        <v>0D0097</v>
      </c>
      <c r="C9" s="465"/>
      <c r="D9" s="464"/>
      <c r="E9" s="465"/>
      <c r="F9" s="464"/>
      <c r="G9" s="465"/>
      <c r="H9" s="464"/>
      <c r="I9" s="465"/>
      <c r="J9" s="464"/>
      <c r="K9" s="465"/>
      <c r="L9" s="464"/>
      <c r="M9" s="467"/>
      <c r="N9" s="466"/>
      <c r="O9" s="465"/>
      <c r="P9" s="464"/>
      <c r="Q9" s="465"/>
      <c r="R9" s="464"/>
      <c r="S9" s="463"/>
      <c r="T9" s="462"/>
      <c r="U9" s="463"/>
      <c r="V9" s="462"/>
      <c r="W9" s="461">
        <f>SUM(C9,E9,G9,I9,K9,M9,O9,Q9,S9,U9)</f>
        <v>0</v>
      </c>
      <c r="X9" s="460">
        <f>SUM(D9,F9,H9,J9,L9,N9,P9,R9,T9,V9)</f>
        <v>0</v>
      </c>
      <c r="Y9" s="459">
        <f>'t1'!M9</f>
        <v>0</v>
      </c>
    </row>
    <row r="10" spans="1:25" ht="12.75" customHeight="1" x14ac:dyDescent="0.2">
      <c r="A10" s="22" t="str">
        <f>'t1'!A10</f>
        <v>ALTE SPECIALIZZ. FUORI D.O.</v>
      </c>
      <c r="B10" s="393" t="str">
        <f>'t1'!B10</f>
        <v>0D0095</v>
      </c>
      <c r="C10" s="465"/>
      <c r="D10" s="464"/>
      <c r="E10" s="465"/>
      <c r="F10" s="464"/>
      <c r="G10" s="465"/>
      <c r="H10" s="464"/>
      <c r="I10" s="465"/>
      <c r="J10" s="464"/>
      <c r="K10" s="465"/>
      <c r="L10" s="464"/>
      <c r="M10" s="467"/>
      <c r="N10" s="466"/>
      <c r="O10" s="465"/>
      <c r="P10" s="464"/>
      <c r="Q10" s="465"/>
      <c r="R10" s="464"/>
      <c r="S10" s="463"/>
      <c r="T10" s="462"/>
      <c r="U10" s="463"/>
      <c r="V10" s="462"/>
      <c r="W10" s="461">
        <f>SUM(C10,E10,G10,I10,K10,M10,O10,Q10,S10,U10)</f>
        <v>0</v>
      </c>
      <c r="X10" s="460">
        <f>SUM(D10,F10,H10,J10,L10,N10,P10,R10,T10,V10)</f>
        <v>0</v>
      </c>
      <c r="Y10" s="459">
        <f>'t1'!M10</f>
        <v>0</v>
      </c>
    </row>
    <row r="11" spans="1:25" ht="12.75" customHeight="1" x14ac:dyDescent="0.2">
      <c r="A11" s="22" t="str">
        <f>'t1'!A11</f>
        <v>DIRIGENTE A TEMPO DETERMINATO FUORI D.O.</v>
      </c>
      <c r="B11" s="393" t="str">
        <f>'t1'!B11</f>
        <v>0D0098</v>
      </c>
      <c r="C11" s="465"/>
      <c r="D11" s="464"/>
      <c r="E11" s="465"/>
      <c r="F11" s="464"/>
      <c r="G11" s="465"/>
      <c r="H11" s="464"/>
      <c r="I11" s="465"/>
      <c r="J11" s="464"/>
      <c r="K11" s="465"/>
      <c r="L11" s="464"/>
      <c r="M11" s="467"/>
      <c r="N11" s="466"/>
      <c r="O11" s="465"/>
      <c r="P11" s="464"/>
      <c r="Q11" s="465"/>
      <c r="R11" s="464"/>
      <c r="S11" s="463"/>
      <c r="T11" s="462"/>
      <c r="U11" s="463"/>
      <c r="V11" s="462"/>
      <c r="W11" s="461">
        <f>SUM(C11,E11,G11,I11,K11,M11,O11,Q11,S11,U11)</f>
        <v>0</v>
      </c>
      <c r="X11" s="460">
        <f>SUM(D11,F11,H11,J11,L11,N11,P11,R11,T11,V11)</f>
        <v>0</v>
      </c>
      <c r="Y11" s="459">
        <f>'t1'!M11</f>
        <v>0</v>
      </c>
    </row>
    <row r="12" spans="1:25" ht="12.75" customHeight="1" x14ac:dyDescent="0.2">
      <c r="A12" s="22" t="str">
        <f>'t1'!A12</f>
        <v>SEGRETARIO GENERALE CCIAA</v>
      </c>
      <c r="B12" s="393" t="str">
        <f>'t1'!B12</f>
        <v>0D0104</v>
      </c>
      <c r="C12" s="465"/>
      <c r="D12" s="464"/>
      <c r="E12" s="465"/>
      <c r="F12" s="464"/>
      <c r="G12" s="465"/>
      <c r="H12" s="464"/>
      <c r="I12" s="465"/>
      <c r="J12" s="464"/>
      <c r="K12" s="465"/>
      <c r="L12" s="464"/>
      <c r="M12" s="467"/>
      <c r="N12" s="466"/>
      <c r="O12" s="465"/>
      <c r="P12" s="464"/>
      <c r="Q12" s="465"/>
      <c r="R12" s="464"/>
      <c r="S12" s="463"/>
      <c r="T12" s="462"/>
      <c r="U12" s="463"/>
      <c r="V12" s="462"/>
      <c r="W12" s="461">
        <f>SUM(C12,E12,G12,I12,K12,M12,O12,Q12,S12,U12)</f>
        <v>0</v>
      </c>
      <c r="X12" s="460">
        <f>SUM(D12,F12,H12,J12,L12,N12,P12,R12,T12,V12)</f>
        <v>0</v>
      </c>
      <c r="Y12" s="459">
        <f>'t1'!M12</f>
        <v>0</v>
      </c>
    </row>
    <row r="13" spans="1:25" ht="12.75" customHeight="1" x14ac:dyDescent="0.2">
      <c r="A13" s="22" t="str">
        <f>'t1'!A13</f>
        <v>DIRIGENTE A TEMPO INDETERMINATO</v>
      </c>
      <c r="B13" s="393" t="str">
        <f>'t1'!B13</f>
        <v>0D0164</v>
      </c>
      <c r="C13" s="465"/>
      <c r="D13" s="464"/>
      <c r="E13" s="465"/>
      <c r="F13" s="464"/>
      <c r="G13" s="465"/>
      <c r="H13" s="464"/>
      <c r="I13" s="465"/>
      <c r="J13" s="464"/>
      <c r="K13" s="465"/>
      <c r="L13" s="464"/>
      <c r="M13" s="467"/>
      <c r="N13" s="466"/>
      <c r="O13" s="465"/>
      <c r="P13" s="464"/>
      <c r="Q13" s="465"/>
      <c r="R13" s="464"/>
      <c r="S13" s="463"/>
      <c r="T13" s="462"/>
      <c r="U13" s="463"/>
      <c r="V13" s="462"/>
      <c r="W13" s="461">
        <f>SUM(C13,E13,G13,I13,K13,M13,O13,Q13,S13,U13)</f>
        <v>0</v>
      </c>
      <c r="X13" s="460">
        <f>SUM(D13,F13,H13,J13,L13,N13,P13,R13,T13,V13)</f>
        <v>0</v>
      </c>
      <c r="Y13" s="459">
        <f>'t1'!M13</f>
        <v>0</v>
      </c>
    </row>
    <row r="14" spans="1:25" ht="12.75" customHeight="1" x14ac:dyDescent="0.2">
      <c r="A14" s="22" t="str">
        <f>'t1'!A14</f>
        <v>DIRIGENTE A TEMPO DETERMINATO IN D.O.</v>
      </c>
      <c r="B14" s="393" t="str">
        <f>'t1'!B14</f>
        <v>0D0165</v>
      </c>
      <c r="C14" s="465"/>
      <c r="D14" s="464"/>
      <c r="E14" s="465"/>
      <c r="F14" s="464"/>
      <c r="G14" s="465"/>
      <c r="H14" s="464"/>
      <c r="I14" s="465"/>
      <c r="J14" s="464"/>
      <c r="K14" s="465"/>
      <c r="L14" s="464"/>
      <c r="M14" s="467"/>
      <c r="N14" s="466"/>
      <c r="O14" s="465"/>
      <c r="P14" s="464"/>
      <c r="Q14" s="465"/>
      <c r="R14" s="464"/>
      <c r="S14" s="463"/>
      <c r="T14" s="462"/>
      <c r="U14" s="463"/>
      <c r="V14" s="462"/>
      <c r="W14" s="461">
        <f>SUM(C14,E14,G14,I14,K14,M14,O14,Q14,S14,U14)</f>
        <v>0</v>
      </c>
      <c r="X14" s="460">
        <f>SUM(D14,F14,H14,J14,L14,N14,P14,R14,T14,V14)</f>
        <v>0</v>
      </c>
      <c r="Y14" s="459">
        <f>'t1'!M14</f>
        <v>0</v>
      </c>
    </row>
    <row r="15" spans="1:25" ht="12.75" customHeight="1" x14ac:dyDescent="0.2">
      <c r="A15" s="22" t="str">
        <f>'t1'!A15</f>
        <v xml:space="preserve">ALTE SPECIALIZZ. IN D.O. </v>
      </c>
      <c r="B15" s="393" t="str">
        <f>'t1'!B15</f>
        <v>0D0I95</v>
      </c>
      <c r="C15" s="465"/>
      <c r="D15" s="464"/>
      <c r="E15" s="465"/>
      <c r="F15" s="464"/>
      <c r="G15" s="465"/>
      <c r="H15" s="464"/>
      <c r="I15" s="465"/>
      <c r="J15" s="464"/>
      <c r="K15" s="465"/>
      <c r="L15" s="464"/>
      <c r="M15" s="467"/>
      <c r="N15" s="466"/>
      <c r="O15" s="465"/>
      <c r="P15" s="464"/>
      <c r="Q15" s="465"/>
      <c r="R15" s="464"/>
      <c r="S15" s="463"/>
      <c r="T15" s="462"/>
      <c r="U15" s="463"/>
      <c r="V15" s="462"/>
      <c r="W15" s="461">
        <f>SUM(C15,E15,G15,I15,K15,M15,O15,Q15,S15,U15)</f>
        <v>0</v>
      </c>
      <c r="X15" s="460">
        <f>SUM(D15,F15,H15,J15,L15,N15,P15,R15,T15,V15)</f>
        <v>0</v>
      </c>
      <c r="Y15" s="459">
        <f>'t1'!M15</f>
        <v>0</v>
      </c>
    </row>
    <row r="16" spans="1:25" ht="12.75" customHeight="1" x14ac:dyDescent="0.2">
      <c r="A16" s="22" t="str">
        <f>'t1'!A16</f>
        <v>RESPONSABILE DEI SERVIZI O DEGLI UFFICI IN D.O</v>
      </c>
      <c r="B16" s="393" t="str">
        <f>'t1'!B16</f>
        <v>0D0I96</v>
      </c>
      <c r="C16" s="465"/>
      <c r="D16" s="464"/>
      <c r="E16" s="465"/>
      <c r="F16" s="464"/>
      <c r="G16" s="465"/>
      <c r="H16" s="464"/>
      <c r="I16" s="465"/>
      <c r="J16" s="464"/>
      <c r="K16" s="465"/>
      <c r="L16" s="464"/>
      <c r="M16" s="467"/>
      <c r="N16" s="466"/>
      <c r="O16" s="465"/>
      <c r="P16" s="464"/>
      <c r="Q16" s="465"/>
      <c r="R16" s="464"/>
      <c r="S16" s="463"/>
      <c r="T16" s="462"/>
      <c r="U16" s="463"/>
      <c r="V16" s="462"/>
      <c r="W16" s="461">
        <f>SUM(C16,E16,G16,I16,K16,M16,O16,Q16,S16,U16)</f>
        <v>0</v>
      </c>
      <c r="X16" s="460">
        <f>SUM(D16,F16,H16,J16,L16,N16,P16,R16,T16,V16)</f>
        <v>0</v>
      </c>
      <c r="Y16" s="459">
        <f>'t1'!M16</f>
        <v>0</v>
      </c>
    </row>
    <row r="17" spans="1:25" ht="12.75" customHeight="1" x14ac:dyDescent="0.2">
      <c r="A17" s="22" t="str">
        <f>'t1'!A17</f>
        <v>FUNZIONARI ED ELEVATA QUALIFICAZIONE</v>
      </c>
      <c r="B17" s="393" t="str">
        <f>'t1'!B17</f>
        <v>0FZEQF</v>
      </c>
      <c r="C17" s="465"/>
      <c r="D17" s="464"/>
      <c r="E17" s="465"/>
      <c r="F17" s="464"/>
      <c r="G17" s="465"/>
      <c r="H17" s="464"/>
      <c r="I17" s="465"/>
      <c r="J17" s="464"/>
      <c r="K17" s="465"/>
      <c r="L17" s="464"/>
      <c r="M17" s="467"/>
      <c r="N17" s="466"/>
      <c r="O17" s="465"/>
      <c r="P17" s="464"/>
      <c r="Q17" s="465"/>
      <c r="R17" s="464"/>
      <c r="S17" s="463"/>
      <c r="T17" s="462"/>
      <c r="U17" s="463"/>
      <c r="V17" s="462"/>
      <c r="W17" s="461">
        <f>SUM(C17,E17,G17,I17,K17,M17,O17,Q17,S17,U17)</f>
        <v>0</v>
      </c>
      <c r="X17" s="460">
        <f>SUM(D17,F17,H17,J17,L17,N17,P17,R17,T17,V17)</f>
        <v>0</v>
      </c>
      <c r="Y17" s="459">
        <f>'t1'!M17</f>
        <v>0</v>
      </c>
    </row>
    <row r="18" spans="1:25" ht="12.75" customHeight="1" x14ac:dyDescent="0.2">
      <c r="A18" s="22" t="str">
        <f>'t1'!A18</f>
        <v>ISTRUTTORI</v>
      </c>
      <c r="B18" s="393" t="str">
        <f>'t1'!B18</f>
        <v>0IR000</v>
      </c>
      <c r="C18" s="465"/>
      <c r="D18" s="464"/>
      <c r="E18" s="465"/>
      <c r="F18" s="464"/>
      <c r="G18" s="465"/>
      <c r="H18" s="464"/>
      <c r="I18" s="465"/>
      <c r="J18" s="464"/>
      <c r="K18" s="465"/>
      <c r="L18" s="464"/>
      <c r="M18" s="467"/>
      <c r="N18" s="466"/>
      <c r="O18" s="465"/>
      <c r="P18" s="464"/>
      <c r="Q18" s="465"/>
      <c r="R18" s="464"/>
      <c r="S18" s="463"/>
      <c r="T18" s="462"/>
      <c r="U18" s="463"/>
      <c r="V18" s="462"/>
      <c r="W18" s="461">
        <f>SUM(C18,E18,G18,I18,K18,M18,O18,Q18,S18,U18)</f>
        <v>0</v>
      </c>
      <c r="X18" s="460">
        <f>SUM(D18,F18,H18,J18,L18,N18,P18,R18,T18,V18)</f>
        <v>0</v>
      </c>
      <c r="Y18" s="459">
        <f>'t1'!M18</f>
        <v>0</v>
      </c>
    </row>
    <row r="19" spans="1:25" ht="12.75" customHeight="1" x14ac:dyDescent="0.2">
      <c r="A19" s="22" t="str">
        <f>'t1'!A19</f>
        <v>OPERATORI ESPERTI</v>
      </c>
      <c r="B19" s="393" t="str">
        <f>'t1'!B19</f>
        <v>0OEESP</v>
      </c>
      <c r="C19" s="465"/>
      <c r="D19" s="464"/>
      <c r="E19" s="465"/>
      <c r="F19" s="464"/>
      <c r="G19" s="465"/>
      <c r="H19" s="464"/>
      <c r="I19" s="465"/>
      <c r="J19" s="464"/>
      <c r="K19" s="465"/>
      <c r="L19" s="464"/>
      <c r="M19" s="467"/>
      <c r="N19" s="466"/>
      <c r="O19" s="465"/>
      <c r="P19" s="464"/>
      <c r="Q19" s="465"/>
      <c r="R19" s="464"/>
      <c r="S19" s="463"/>
      <c r="T19" s="462"/>
      <c r="U19" s="463"/>
      <c r="V19" s="462"/>
      <c r="W19" s="461">
        <f>SUM(C19,E19,G19,I19,K19,M19,O19,Q19,S19,U19)</f>
        <v>0</v>
      </c>
      <c r="X19" s="460">
        <f>SUM(D19,F19,H19,J19,L19,N19,P19,R19,T19,V19)</f>
        <v>0</v>
      </c>
      <c r="Y19" s="459">
        <f>'t1'!M19</f>
        <v>0</v>
      </c>
    </row>
    <row r="20" spans="1:25" ht="12.75" customHeight="1" x14ac:dyDescent="0.2">
      <c r="A20" s="22" t="str">
        <f>'t1'!A20</f>
        <v>OPERATORI</v>
      </c>
      <c r="B20" s="393" t="str">
        <f>'t1'!B20</f>
        <v>0OP000</v>
      </c>
      <c r="C20" s="465"/>
      <c r="D20" s="464"/>
      <c r="E20" s="465"/>
      <c r="F20" s="464"/>
      <c r="G20" s="465"/>
      <c r="H20" s="464"/>
      <c r="I20" s="465"/>
      <c r="J20" s="464"/>
      <c r="K20" s="465"/>
      <c r="L20" s="464"/>
      <c r="M20" s="467"/>
      <c r="N20" s="466"/>
      <c r="O20" s="465"/>
      <c r="P20" s="464"/>
      <c r="Q20" s="465"/>
      <c r="R20" s="464"/>
      <c r="S20" s="463"/>
      <c r="T20" s="462"/>
      <c r="U20" s="463"/>
      <c r="V20" s="462"/>
      <c r="W20" s="461">
        <f>SUM(C20,E20,G20,I20,K20,M20,O20,Q20,S20,U20)</f>
        <v>0</v>
      </c>
      <c r="X20" s="460">
        <f>SUM(D20,F20,H20,J20,L20,N20,P20,R20,T20,V20)</f>
        <v>0</v>
      </c>
      <c r="Y20" s="459">
        <f>'t1'!M20</f>
        <v>0</v>
      </c>
    </row>
    <row r="21" spans="1:25" ht="12.75" customHeight="1" x14ac:dyDescent="0.2">
      <c r="A21" s="22" t="str">
        <f>'t1'!A21</f>
        <v>CONTRATTISTI</v>
      </c>
      <c r="B21" s="393" t="str">
        <f>'t1'!B21</f>
        <v>000061</v>
      </c>
      <c r="C21" s="465"/>
      <c r="D21" s="464"/>
      <c r="E21" s="465"/>
      <c r="F21" s="464"/>
      <c r="G21" s="465"/>
      <c r="H21" s="464"/>
      <c r="I21" s="465"/>
      <c r="J21" s="464"/>
      <c r="K21" s="465"/>
      <c r="L21" s="464"/>
      <c r="M21" s="467"/>
      <c r="N21" s="466"/>
      <c r="O21" s="465"/>
      <c r="P21" s="464"/>
      <c r="Q21" s="465"/>
      <c r="R21" s="464"/>
      <c r="S21" s="463"/>
      <c r="T21" s="462"/>
      <c r="U21" s="463"/>
      <c r="V21" s="462"/>
      <c r="W21" s="461">
        <f>SUM(C21,E21,G21,I21,K21,M21,O21,Q21,S21,U21)</f>
        <v>0</v>
      </c>
      <c r="X21" s="460">
        <f>SUM(D21,F21,H21,J21,L21,N21,P21,R21,T21,V21)</f>
        <v>0</v>
      </c>
      <c r="Y21" s="459">
        <f>'t1'!M21</f>
        <v>0</v>
      </c>
    </row>
    <row r="22" spans="1:25" ht="12.75" customHeight="1" thickBot="1" x14ac:dyDescent="0.25">
      <c r="A22" s="22" t="str">
        <f>'t1'!A22</f>
        <v>COLLABORATORE A T.D. ART. 90 TUEL</v>
      </c>
      <c r="B22" s="393" t="str">
        <f>'t1'!B22</f>
        <v>000096</v>
      </c>
      <c r="C22" s="465"/>
      <c r="D22" s="464"/>
      <c r="E22" s="465"/>
      <c r="F22" s="464"/>
      <c r="G22" s="465"/>
      <c r="H22" s="464"/>
      <c r="I22" s="465"/>
      <c r="J22" s="464"/>
      <c r="K22" s="465"/>
      <c r="L22" s="464"/>
      <c r="M22" s="467"/>
      <c r="N22" s="466"/>
      <c r="O22" s="465"/>
      <c r="P22" s="464"/>
      <c r="Q22" s="465"/>
      <c r="R22" s="464"/>
      <c r="S22" s="463"/>
      <c r="T22" s="462"/>
      <c r="U22" s="463"/>
      <c r="V22" s="462"/>
      <c r="W22" s="461">
        <f>SUM(C22,E22,G22,I22,K22,M22,O22,Q22,S22,U22)</f>
        <v>0</v>
      </c>
      <c r="X22" s="460">
        <f>SUM(D22,F22,H22,J22,L22,N22,P22,R22,T22,V22)</f>
        <v>0</v>
      </c>
      <c r="Y22" s="459">
        <f>'t1'!M22</f>
        <v>0</v>
      </c>
    </row>
    <row r="23" spans="1:25" ht="17.25" customHeight="1" thickTop="1" thickBot="1" x14ac:dyDescent="0.25">
      <c r="A23" s="22" t="str">
        <f>'t1'!A23</f>
        <v>TOTALE</v>
      </c>
      <c r="B23" s="458"/>
      <c r="C23" s="456">
        <f>SUM(C6:C22)</f>
        <v>0</v>
      </c>
      <c r="D23" s="457">
        <f>SUM(D6:D22)</f>
        <v>0</v>
      </c>
      <c r="E23" s="456">
        <f>SUM(E6:E22)</f>
        <v>0</v>
      </c>
      <c r="F23" s="457">
        <f>SUM(F6:F22)</f>
        <v>0</v>
      </c>
      <c r="G23" s="456">
        <f>SUM(G6:G22)</f>
        <v>0</v>
      </c>
      <c r="H23" s="457">
        <f>SUM(H6:H22)</f>
        <v>0</v>
      </c>
      <c r="I23" s="456">
        <f>SUM(I6:I22)</f>
        <v>0</v>
      </c>
      <c r="J23" s="457">
        <f>SUM(J6:J22)</f>
        <v>0</v>
      </c>
      <c r="K23" s="456">
        <f>SUM(K6:K22)</f>
        <v>0</v>
      </c>
      <c r="L23" s="457">
        <f>SUM(L6:L22)</f>
        <v>0</v>
      </c>
      <c r="M23" s="456">
        <f>SUM(M6:M22)</f>
        <v>0</v>
      </c>
      <c r="N23" s="457">
        <f>SUM(N6:N22)</f>
        <v>0</v>
      </c>
      <c r="O23" s="456">
        <f>SUM(O6:O22)</f>
        <v>0</v>
      </c>
      <c r="P23" s="457">
        <f>SUM(P6:P22)</f>
        <v>0</v>
      </c>
      <c r="Q23" s="456">
        <f>SUM(Q6:Q22)</f>
        <v>0</v>
      </c>
      <c r="R23" s="457">
        <f>SUM(R6:R22)</f>
        <v>0</v>
      </c>
      <c r="S23" s="456">
        <f>SUM(S6:S22)</f>
        <v>0</v>
      </c>
      <c r="T23" s="457">
        <f>SUM(T6:T22)</f>
        <v>0</v>
      </c>
      <c r="U23" s="456">
        <f>SUM(U6:U22)</f>
        <v>0</v>
      </c>
      <c r="V23" s="457">
        <f>SUM(V6:V22)</f>
        <v>0</v>
      </c>
      <c r="W23" s="456">
        <f>SUM(W6:W22)</f>
        <v>0</v>
      </c>
      <c r="X23" s="455">
        <f>SUM(X6:X22)</f>
        <v>0</v>
      </c>
    </row>
    <row r="24" spans="1:25" s="454" customFormat="1" ht="19.5" customHeight="1" x14ac:dyDescent="0.2">
      <c r="A24" s="22" t="str">
        <f>'t1'!A24</f>
        <v>(a) personale a tempo indeterminato al quale viene applicato un contratto di lavoro di tipo privatistico (es.:tipografico,chimico,edile,metalmeccanico,portierato, ecc.)</v>
      </c>
      <c r="B24" s="2"/>
      <c r="C24" s="1"/>
      <c r="D24" s="1"/>
      <c r="E24" s="1"/>
      <c r="F24" s="1"/>
      <c r="G24" s="1"/>
      <c r="H24" s="1"/>
      <c r="I24" s="1"/>
      <c r="J24" s="1"/>
      <c r="K24" s="270"/>
    </row>
    <row r="25" spans="1:25" s="1" customFormat="1" x14ac:dyDescent="0.2">
      <c r="A25" s="22" t="str">
        <f>'t1'!A25</f>
        <v>(b) cfr." istruzioni generali e specifiche di comparto" e "glossario"</v>
      </c>
      <c r="B25" s="2"/>
    </row>
  </sheetData>
  <sheetProtection algorithmName="SHA-512" hashValue="LczDGkEp4if6bNwo4FPPq8mFZaUtS2CnS+ahap7uAi5wntcg+HjGJC8dW2DgBi60h0NNRNQGhUGQuu+m36hj2w==" saltValue="24m1umBkues+BcngBneMPQ==" spinCount="100000" sheet="1" formatColumns="0" selectLockedCells="1"/>
  <mergeCells count="12">
    <mergeCell ref="O4:P4"/>
    <mergeCell ref="Q4:R4"/>
    <mergeCell ref="A1:V1"/>
    <mergeCell ref="C4:D4"/>
    <mergeCell ref="E4:F4"/>
    <mergeCell ref="G4:H4"/>
    <mergeCell ref="I4:J4"/>
    <mergeCell ref="P2:X2"/>
    <mergeCell ref="U4:V4"/>
    <mergeCell ref="K4:L4"/>
    <mergeCell ref="S4:T4"/>
    <mergeCell ref="M4:N4"/>
  </mergeCells>
  <conditionalFormatting sqref="A6:X6 B7:X22 A7:A25">
    <cfRule type="expression" dxfId="7" priority="1" stopIfTrue="1">
      <formula>$Y6&gt;0</formula>
    </cfRule>
  </conditionalFormatting>
  <printOptions horizontalCentered="1" verticalCentered="1"/>
  <pageMargins left="0" right="0" top="0.19685039370078741" bottom="0.17" header="0.18" footer="0.2"/>
  <pageSetup paperSize="9" scale="7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19</vt:i4>
      </vt:variant>
      <vt:variant>
        <vt:lpstr>Intervalli denominati</vt:lpstr>
      </vt:variant>
      <vt:variant>
        <vt:i4>22</vt:i4>
      </vt:variant>
    </vt:vector>
  </HeadingPairs>
  <TitlesOfParts>
    <vt:vector size="41" baseType="lpstr">
      <vt:lpstr>t1</vt:lpstr>
      <vt:lpstr>1E</vt:lpstr>
      <vt:lpstr>t2</vt:lpstr>
      <vt:lpstr>t2A</vt:lpstr>
      <vt:lpstr>t3</vt:lpstr>
      <vt:lpstr>t4</vt:lpstr>
      <vt:lpstr>t5</vt:lpstr>
      <vt:lpstr>t6</vt:lpstr>
      <vt:lpstr>t7</vt:lpstr>
      <vt:lpstr>t8</vt:lpstr>
      <vt:lpstr>t9</vt:lpstr>
      <vt:lpstr>t10</vt:lpstr>
      <vt:lpstr>t11</vt:lpstr>
      <vt:lpstr>t12</vt:lpstr>
      <vt:lpstr>t13</vt:lpstr>
      <vt:lpstr>t14</vt:lpstr>
      <vt:lpstr>t15(1)</vt:lpstr>
      <vt:lpstr>t15(2)</vt:lpstr>
      <vt:lpstr>t15(3)</vt:lpstr>
      <vt:lpstr>'t1'!Area_stampa</vt:lpstr>
      <vt:lpstr>'t10'!Area_stampa</vt:lpstr>
      <vt:lpstr>'t11'!Area_stampa</vt:lpstr>
      <vt:lpstr>'t12'!Area_stampa</vt:lpstr>
      <vt:lpstr>'t13'!Area_stampa</vt:lpstr>
      <vt:lpstr>'t14'!Area_stampa</vt:lpstr>
      <vt:lpstr>'t15(1)'!Area_stampa</vt:lpstr>
      <vt:lpstr>'t15(2)'!Area_stampa</vt:lpstr>
      <vt:lpstr>'t15(3)'!Area_stampa</vt:lpstr>
      <vt:lpstr>t2A!Area_stampa</vt:lpstr>
      <vt:lpstr>'t3'!Area_stampa</vt:lpstr>
      <vt:lpstr>'t5'!Area_stampa</vt:lpstr>
      <vt:lpstr>'t7'!Area_stampa</vt:lpstr>
      <vt:lpstr>'t8'!Area_stampa</vt:lpstr>
      <vt:lpstr>'t9'!Area_stampa</vt:lpstr>
      <vt:lpstr>'t1'!Titoli_stampa</vt:lpstr>
      <vt:lpstr>'t10'!Titoli_stampa</vt:lpstr>
      <vt:lpstr>'t12'!Titoli_stampa</vt:lpstr>
      <vt:lpstr>'t13'!Titoli_stampa</vt:lpstr>
      <vt:lpstr>'t15(3)'!Titoli_stampa</vt:lpstr>
      <vt:lpstr>'t2'!Titoli_stampa</vt:lpstr>
      <vt:lpstr>'t4'!Titoli_stampa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Gisella Di Benedetto</dc:creator>
  <cp:lastModifiedBy>Gisella Di Benedetto</cp:lastModifiedBy>
  <dcterms:created xsi:type="dcterms:W3CDTF">2026-08-04T10:41:22Z</dcterms:created>
  <dcterms:modified xsi:type="dcterms:W3CDTF">2026-08-04T10:41:47Z</dcterms:modified>
</cp:coreProperties>
</file>